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352" windowWidth="15480" windowHeight="7932" tabRatio="601" firstSheet="11" activeTab="16"/>
  </bookViews>
  <sheets>
    <sheet name="kiemelt ei" sheetId="1" r:id="rId1"/>
    <sheet name="1. Önk kiad." sheetId="2" r:id="rId2"/>
    <sheet name="2.Hiv.kiad." sheetId="3" r:id="rId3"/>
    <sheet name="3. sz.ovi kiad." sheetId="4" r:id="rId4"/>
    <sheet name="4.sz.. kiad. össz" sheetId="5" r:id="rId5"/>
    <sheet name="5.sz.önk.egysz.kiad." sheetId="6" r:id="rId6"/>
    <sheet name="6.sz.hiv.egysz.kiad." sheetId="7" r:id="rId7"/>
    <sheet name="7.sz.ovi egysz.kiad." sheetId="8" r:id="rId8"/>
    <sheet name="8.egysz.összes kiad." sheetId="9" r:id="rId9"/>
    <sheet name="9.sz.önk.bev." sheetId="10" r:id="rId10"/>
    <sheet name="10.sz.Hiv.bev." sheetId="11" r:id="rId11"/>
    <sheet name="11.sz.Ovi bev." sheetId="12" r:id="rId12"/>
    <sheet name="12. bev.összesen" sheetId="13" r:id="rId13"/>
    <sheet name="13.sz.önk.egysz.bev." sheetId="14" r:id="rId14"/>
    <sheet name="14.sz.Hiv.egysz.bev." sheetId="15" r:id="rId15"/>
    <sheet name="15.egysz.bev.ovi" sheetId="16" r:id="rId16"/>
    <sheet name="Munka1" sheetId="17" r:id="rId17"/>
    <sheet name="Munka2" sheetId="18" r:id="rId18"/>
    <sheet name="Munka3" sheetId="19" r:id="rId19"/>
  </sheets>
  <definedNames>
    <definedName name="_xlnm.Print_Area" localSheetId="1">'1. Önk kiad.'!$A$1:$H$125</definedName>
    <definedName name="_xlnm.Print_Area" localSheetId="10">'10.sz.Hiv.bev.'!$A$1:$H$100</definedName>
    <definedName name="_xlnm.Print_Area" localSheetId="12">'12. bev.összesen'!$A$1:$H$99</definedName>
    <definedName name="_xlnm.Print_Area" localSheetId="13">'13.sz.önk.egysz.bev.'!$A$1:$D$99</definedName>
    <definedName name="_xlnm.Print_Area" localSheetId="14">'14.sz.Hiv.egysz.bev.'!$A$1:$D$99</definedName>
    <definedName name="_xlnm.Print_Area" localSheetId="4">'4.sz.. kiad. össz'!$A$1:$H$125</definedName>
    <definedName name="_xlnm.Print_Area" localSheetId="5">'5.sz.önk.egysz.kiad.'!$A$1:$D$124</definedName>
    <definedName name="_xlnm.Print_Area" localSheetId="6">'6.sz.hiv.egysz.kiad.'!$A$1:$D$124</definedName>
    <definedName name="_xlnm.Print_Area" localSheetId="8">'8.egysz.összes kiad.'!$A$1:$D$124</definedName>
    <definedName name="_xlnm.Print_Area" localSheetId="9">'9.sz.önk.bev.'!$A$1:$H$100</definedName>
    <definedName name="_xlnm.Print_Area" localSheetId="0">'kiemelt ei'!$A$1:$A$26</definedName>
  </definedNames>
  <calcPr fullCalcOnLoad="1"/>
</workbook>
</file>

<file path=xl/sharedStrings.xml><?xml version="1.0" encoding="utf-8"?>
<sst xmlns="http://schemas.openxmlformats.org/spreadsheetml/2006/main" count="3326" uniqueCount="474">
  <si>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</si>
  <si>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</si>
  <si>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</si>
  <si>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</si>
  <si>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</si>
  <si>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</si>
  <si>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</si>
  <si>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</si>
  <si>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</si>
  <si>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</si>
  <si>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</si>
  <si>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</si>
  <si>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</si>
  <si>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</si>
  <si>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</si>
  <si>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</si>
  <si>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</si>
  <si>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</si>
  <si>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</si>
  <si>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</si>
  <si>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</si>
  <si>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</si>
  <si>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</si>
  <si>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</si>
  <si>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</si>
  <si>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</si>
  <si>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</si>
  <si>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</si>
  <si>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</si>
  <si>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</si>
  <si>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</si>
  <si>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</si>
  <si>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</si>
  <si>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</si>
  <si>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</si>
  <si>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</si>
  <si>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</si>
  <si>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</si>
  <si>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</si>
  <si>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</si>
  <si>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</si>
  <si>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</si>
  <si>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</si>
  <si>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</si>
  <si>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</si>
  <si>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</si>
  <si>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</si>
  <si>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</si>
  <si>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</si>
  <si>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</si>
  <si>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</si>
  <si>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</si>
  <si>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</si>
  <si>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</si>
  <si>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</si>
  <si>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</si>
  <si>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</si>
  <si>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</si>
  <si>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</si>
  <si>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</si>
  <si>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</si>
  <si>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</si>
  <si>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</si>
  <si>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</si>
  <si>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</si>
  <si>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</si>
  <si>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</si>
  <si>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</si>
  <si>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</si>
  <si>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</si>
  <si>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</si>
  <si>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</si>
  <si>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</si>
  <si>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ÖNKORMÁNYZATI ELŐIRÁNYZATOK</t>
  </si>
  <si>
    <t>ÖNKORMÁNYZAT ÉS KÖLTSÉGVETÉSI SZERVEI ELŐIRÁNYZATA MINDÖSSZESEN</t>
  </si>
  <si>
    <t>ÖSSZESEN</t>
  </si>
  <si>
    <t>eredeti ei.</t>
  </si>
  <si>
    <t>Óvoda kiadásai</t>
  </si>
  <si>
    <t>Hivatal kiadásai</t>
  </si>
  <si>
    <t>Óvodai kiadásai</t>
  </si>
  <si>
    <t>Hivatal bevételei</t>
  </si>
  <si>
    <t>Óvoda bevételei</t>
  </si>
  <si>
    <t>Óvoda bevételek</t>
  </si>
  <si>
    <t>Hivatal bevételek</t>
  </si>
  <si>
    <t>2. sz. melléklet</t>
  </si>
  <si>
    <t>3.sz. melléklet</t>
  </si>
  <si>
    <t>4. sz. melléklet</t>
  </si>
  <si>
    <t>5.sz. melléklet</t>
  </si>
  <si>
    <t>6. sz. melléklet</t>
  </si>
  <si>
    <t>7.sz. melléklet</t>
  </si>
  <si>
    <t>8.sz. melléklet</t>
  </si>
  <si>
    <t>9. sz. melllékle</t>
  </si>
  <si>
    <t>11. sz. melléklet</t>
  </si>
  <si>
    <t>12. sz. melléklet</t>
  </si>
  <si>
    <t>13. sz. melléklet</t>
  </si>
  <si>
    <t>14. sz. mellléklet</t>
  </si>
  <si>
    <t>15. sz. melléklet</t>
  </si>
  <si>
    <t>B411</t>
  </si>
  <si>
    <t>Rovat-
szám</t>
  </si>
  <si>
    <t>módosított ei.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</si>
  <si>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</si>
  <si>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</si>
  <si>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</si>
  <si>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</si>
  <si>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</si>
  <si>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</si>
  <si>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</si>
  <si>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</si>
  <si>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</si>
  <si>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</si>
  <si>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</si>
  <si>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</si>
  <si>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</si>
  <si>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</si>
  <si>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</si>
  <si>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</si>
  <si>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</si>
  <si>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</si>
  <si>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</si>
  <si>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</si>
  <si>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</si>
  <si>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</si>
  <si>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</si>
  <si>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</si>
  <si>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</si>
  <si>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</si>
  <si>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</si>
  <si>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</si>
  <si>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</si>
  <si>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</si>
  <si>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</si>
  <si>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</si>
  <si>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</si>
  <si>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</si>
  <si>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</si>
  <si>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</si>
  <si>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</si>
  <si>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</si>
  <si>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</si>
  <si>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</si>
  <si>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</si>
  <si>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</si>
  <si>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</si>
  <si>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</si>
  <si>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</si>
  <si>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</si>
  <si>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</si>
  <si>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</si>
  <si>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</si>
  <si>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</si>
  <si>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</si>
  <si>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</si>
  <si>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</si>
  <si>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</si>
  <si>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</si>
  <si>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</si>
  <si>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</si>
  <si>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</si>
  <si>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</si>
  <si>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</si>
  <si>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</si>
  <si>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</si>
  <si>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</si>
  <si>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</si>
  <si>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</si>
  <si>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</si>
  <si>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</si>
  <si>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</si>
  <si>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</si>
  <si>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</si>
  <si>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</si>
  <si>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</si>
  <si>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</si>
  <si>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</si>
  <si>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</si>
  <si>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</si>
  <si>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</si>
  <si>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</si>
  <si>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</si>
  <si>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</si>
  <si>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</si>
  <si>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</si>
  <si>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</si>
  <si>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</si>
  <si>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</si>
  <si>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</si>
  <si>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</si>
  <si>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</si>
  <si>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</si>
  <si>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</si>
  <si>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</si>
  <si>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</si>
  <si>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</si>
  <si>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</si>
  <si>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</si>
  <si>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</si>
  <si>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</si>
  <si>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</si>
  <si>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</si>
  <si>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</si>
  <si>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</si>
  <si>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</si>
  <si>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</si>
  <si>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</si>
  <si>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</si>
  <si>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</si>
  <si>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</si>
  <si>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</si>
  <si>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</si>
  <si>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</si>
  <si>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</si>
  <si>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</si>
  <si>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</si>
  <si>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</si>
  <si>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</si>
  <si>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</si>
  <si>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</si>
  <si>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</si>
  <si>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</si>
  <si>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</si>
  <si>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</si>
  <si>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</si>
  <si>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</si>
  <si>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</si>
  <si>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</si>
  <si>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</si>
  <si>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</si>
  <si>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</si>
  <si>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</si>
  <si>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</si>
  <si>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</si>
  <si>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</si>
  <si>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</si>
  <si>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</si>
  <si>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</si>
  <si>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</si>
  <si>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</si>
  <si>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</si>
  <si>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</si>
  <si>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</si>
  <si>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</si>
  <si>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</si>
  <si>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</si>
  <si>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</si>
  <si>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</si>
  <si>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</si>
  <si>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</si>
  <si>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</si>
  <si>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</si>
  <si>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</si>
  <si>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</si>
  <si>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</si>
  <si>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</si>
  <si>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</si>
  <si>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</si>
  <si>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</si>
  <si>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</si>
  <si>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</si>
  <si>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</si>
  <si>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</si>
  <si>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</si>
  <si>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</si>
  <si>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</si>
  <si>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</si>
  <si>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</si>
  <si>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</si>
  <si>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</si>
  <si>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</si>
  <si>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</si>
  <si>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</si>
  <si>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</si>
  <si>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</si>
  <si>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</si>
  <si>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</si>
  <si>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</si>
  <si>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</si>
  <si>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</si>
  <si>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</si>
  <si>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</si>
  <si>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</si>
  <si>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</si>
  <si>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</si>
  <si>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</si>
  <si>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</si>
  <si>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</si>
  <si>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</si>
  <si>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</si>
  <si>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</si>
  <si>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</si>
  <si>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</si>
  <si>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</si>
  <si>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</si>
  <si>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</si>
  <si>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</si>
  <si>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</si>
  <si>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</si>
  <si>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B65</t>
  </si>
  <si>
    <t>B75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</si>
  <si>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</si>
  <si>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</si>
  <si>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</si>
  <si>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</si>
  <si>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</si>
  <si>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</si>
  <si>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</si>
  <si>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</si>
  <si>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</si>
  <si>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</si>
  <si>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</si>
  <si>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</si>
  <si>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</si>
  <si>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</si>
  <si>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</si>
  <si>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</si>
  <si>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</si>
  <si>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</si>
  <si>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</si>
  <si>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</si>
  <si>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</si>
  <si>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</si>
  <si>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</si>
  <si>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</si>
  <si>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</si>
  <si>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</si>
  <si>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</si>
  <si>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</si>
  <si>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</si>
  <si>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</si>
  <si>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</si>
  <si>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</si>
  <si>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</si>
  <si>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</si>
  <si>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</si>
  <si>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</si>
  <si>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</si>
  <si>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</si>
  <si>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</si>
  <si>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</si>
  <si>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</si>
  <si>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</si>
  <si>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</si>
  <si>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</si>
  <si>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</si>
  <si>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</si>
  <si>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</si>
  <si>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</si>
  <si>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</si>
  <si>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</si>
  <si>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</si>
  <si>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</si>
  <si>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</si>
  <si>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</si>
  <si>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</si>
  <si>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</si>
  <si>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</si>
  <si>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</si>
  <si>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</si>
  <si>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</si>
  <si>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</si>
  <si>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</si>
  <si>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</si>
  <si>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</si>
  <si>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</si>
  <si>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</si>
  <si>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</si>
  <si>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</si>
  <si>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</si>
  <si>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</si>
  <si>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</si>
  <si>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</si>
  <si>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</si>
  <si>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</si>
  <si>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</si>
  <si>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</si>
  <si>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</si>
  <si>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</si>
  <si>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</si>
  <si>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</si>
  <si>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</si>
  <si>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</si>
  <si>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</si>
  <si>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</si>
  <si>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</si>
  <si>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</si>
  <si>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</si>
  <si>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</si>
  <si>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</si>
  <si>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</si>
  <si>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</si>
  <si>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</si>
  <si>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</si>
  <si>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</si>
  <si>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</si>
  <si>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</si>
  <si>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</si>
  <si>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</si>
  <si>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</si>
  <si>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</si>
  <si>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</si>
  <si>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</si>
  <si>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</si>
  <si>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</si>
  <si>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</si>
  <si>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</si>
  <si>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</si>
  <si>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</si>
  <si>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</si>
  <si>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</si>
  <si>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</si>
  <si>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</si>
  <si>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</si>
  <si>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</si>
  <si>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</si>
  <si>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</si>
  <si>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</si>
  <si>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</si>
  <si>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</si>
  <si>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</si>
  <si>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</si>
  <si>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</si>
  <si>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</si>
  <si>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</si>
  <si>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</si>
  <si>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</si>
  <si>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</si>
  <si>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</si>
  <si>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</si>
  <si>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</si>
  <si>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</si>
  <si>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</si>
  <si>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</si>
  <si>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</si>
  <si>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</si>
  <si>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</si>
  <si>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</si>
  <si>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</si>
  <si>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</si>
  <si>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</si>
  <si>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</si>
  <si>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</si>
  <si>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</si>
  <si>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</si>
  <si>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</si>
  <si>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</si>
  <si>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</si>
  <si>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</si>
  <si>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</si>
  <si>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</si>
  <si>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</si>
  <si>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</si>
  <si>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</si>
  <si>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</si>
  <si>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</si>
  <si>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</si>
  <si>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</si>
  <si>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</si>
  <si>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K513</t>
  </si>
  <si>
    <t>K89</t>
  </si>
  <si>
    <t>Kiadások (Ft)</t>
  </si>
  <si>
    <t>Bevételek (Ft)</t>
  </si>
  <si>
    <t>Működési célú támogatás bevétele kormány</t>
  </si>
  <si>
    <t xml:space="preserve"> </t>
  </si>
  <si>
    <t>Működési célú támogatás</t>
  </si>
  <si>
    <t>Biztosító által fizetett kártérítés</t>
  </si>
  <si>
    <t>működési célú támogatás</t>
  </si>
  <si>
    <t>működésui célú támogatások</t>
  </si>
  <si>
    <t>Működési célú támogatások</t>
  </si>
  <si>
    <t>Tartalékok általános</t>
  </si>
  <si>
    <t>Biztosító áltral fizetett kártérítés</t>
  </si>
  <si>
    <t>Működési célú bevételek kormány</t>
  </si>
  <si>
    <t>Egyéb működési célú bevételek</t>
  </si>
  <si>
    <t xml:space="preserve">Biztosító által fizetett </t>
  </si>
  <si>
    <t>Önkormányzat 2017. évi zárszámadása</t>
  </si>
  <si>
    <t>ÖNKORMÁNYZAT 2017 ÉVI KÖLTSÉGVETÉSI RENDELET II. SZÁMÚ MÓDOSÍTÁSA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</si>
</sst>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0\ &quot;Ft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u val="single"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ont="0" applyFill="0" applyBorder="0" applyAlignment="0" applyProtection="0"/>
  </cellStyleXfs>
  <cellXfs count="3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33" fillId="35" borderId="10" xfId="0" applyFont="1" applyFill="1" applyBorder="1" applyAlignment="1">
      <alignment/>
    </xf>
    <xf numFmtId="167" fontId="21" fillId="35" borderId="10" xfId="0" applyNumberFormat="1" applyFont="1" applyFill="1" applyBorder="1" applyAlignment="1">
      <alignment vertical="center"/>
    </xf>
    <xf numFmtId="3" fontId="1" fillId="3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/>
    </xf>
    <xf numFmtId="167" fontId="34" fillId="36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 wrapText="1"/>
    </xf>
    <xf numFmtId="0" fontId="34" fillId="37" borderId="10" xfId="0" applyFont="1" applyFill="1" applyBorder="1" applyAlignment="1">
      <alignment/>
    </xf>
    <xf numFmtId="0" fontId="35" fillId="37" borderId="10" xfId="0" applyFont="1" applyFill="1" applyBorder="1" applyAlignment="1">
      <alignment/>
    </xf>
    <xf numFmtId="0" fontId="66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5" fillId="0" borderId="10" xfId="0" applyNumberFormat="1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10" xfId="0" applyNumberFormat="1" applyFont="1" applyBorder="1" applyAlignment="1">
      <alignment/>
    </xf>
    <xf numFmtId="167" fontId="35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167" fontId="34" fillId="0" borderId="10" xfId="0" applyNumberFormat="1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/>
    </xf>
    <xf numFmtId="0" fontId="35" fillId="38" borderId="10" xfId="0" applyFont="1" applyFill="1" applyBorder="1" applyAlignment="1">
      <alignment horizontal="left" vertical="center" wrapText="1"/>
    </xf>
    <xf numFmtId="0" fontId="29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/>
    </xf>
    <xf numFmtId="167" fontId="34" fillId="35" borderId="10" xfId="0" applyNumberFormat="1" applyFont="1" applyFill="1" applyBorder="1" applyAlignment="1">
      <alignment vertical="center"/>
    </xf>
    <xf numFmtId="166" fontId="35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29" fillId="34" borderId="10" xfId="0" applyFont="1" applyFill="1" applyBorder="1" applyAlignment="1">
      <alignment vertical="center" wrapText="1"/>
    </xf>
    <xf numFmtId="0" fontId="35" fillId="0" borderId="0" xfId="0" applyFont="1" applyBorder="1" applyAlignment="1">
      <alignment/>
    </xf>
    <xf numFmtId="0" fontId="6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/>
    </xf>
    <xf numFmtId="0" fontId="37" fillId="0" borderId="10" xfId="0" applyNumberFormat="1" applyFont="1" applyFill="1" applyBorder="1" applyAlignment="1">
      <alignment vertical="center"/>
    </xf>
    <xf numFmtId="167" fontId="37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167" fontId="39" fillId="0" borderId="10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7" fillId="38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8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/>
    </xf>
    <xf numFmtId="167" fontId="39" fillId="35" borderId="10" xfId="0" applyNumberFormat="1" applyFont="1" applyFill="1" applyBorder="1" applyAlignment="1">
      <alignment vertical="center"/>
    </xf>
    <xf numFmtId="166" fontId="37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9" fillId="36" borderId="10" xfId="0" applyFont="1" applyFill="1" applyBorder="1" applyAlignment="1">
      <alignment horizontal="left" vertical="center"/>
    </xf>
    <xf numFmtId="167" fontId="39" fillId="36" borderId="1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36" borderId="10" xfId="0" applyFont="1" applyFill="1" applyBorder="1" applyAlignment="1">
      <alignment horizontal="left" vertical="center"/>
    </xf>
    <xf numFmtId="0" fontId="39" fillId="36" borderId="10" xfId="0" applyFont="1" applyFill="1" applyBorder="1" applyAlignment="1">
      <alignment horizontal="left" vertical="center" wrapText="1"/>
    </xf>
    <xf numFmtId="0" fontId="39" fillId="37" borderId="10" xfId="0" applyFont="1" applyFill="1" applyBorder="1" applyAlignment="1">
      <alignment/>
    </xf>
    <xf numFmtId="0" fontId="37" fillId="37" borderId="10" xfId="0" applyFont="1" applyFill="1" applyBorder="1" applyAlignment="1">
      <alignment/>
    </xf>
    <xf numFmtId="3" fontId="37" fillId="0" borderId="10" xfId="0" applyNumberFormat="1" applyFont="1" applyFill="1" applyBorder="1" applyAlignment="1">
      <alignment vertical="center"/>
    </xf>
    <xf numFmtId="3" fontId="37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vertical="center"/>
    </xf>
    <xf numFmtId="3" fontId="39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left" vertical="center" wrapText="1"/>
    </xf>
    <xf numFmtId="3" fontId="39" fillId="0" borderId="10" xfId="0" applyNumberFormat="1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left" vertical="center"/>
    </xf>
    <xf numFmtId="3" fontId="39" fillId="36" borderId="10" xfId="0" applyNumberFormat="1" applyFont="1" applyFill="1" applyBorder="1" applyAlignment="1">
      <alignment horizontal="left" vertical="center" wrapText="1"/>
    </xf>
    <xf numFmtId="3" fontId="39" fillId="37" borderId="10" xfId="0" applyNumberFormat="1" applyFont="1" applyFill="1" applyBorder="1" applyAlignment="1">
      <alignment/>
    </xf>
    <xf numFmtId="3" fontId="37" fillId="37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67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38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5" fillId="35" borderId="10" xfId="0" applyFont="1" applyFill="1" applyBorder="1" applyAlignment="1">
      <alignment/>
    </xf>
    <xf numFmtId="166" fontId="1" fillId="0" borderId="10" xfId="0" applyNumberFormat="1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left" vertical="center"/>
    </xf>
    <xf numFmtId="167" fontId="21" fillId="36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36" borderId="1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0" fontId="3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/>
    </xf>
    <xf numFmtId="3" fontId="21" fillId="36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32" fillId="36" borderId="10" xfId="0" applyNumberFormat="1" applyFont="1" applyFill="1" applyBorder="1" applyAlignment="1">
      <alignment horizontal="left" vertical="center"/>
    </xf>
    <xf numFmtId="3" fontId="21" fillId="39" borderId="10" xfId="0" applyNumberFormat="1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21" fillId="40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left" vertical="center" wrapText="1"/>
    </xf>
    <xf numFmtId="0" fontId="34" fillId="41" borderId="10" xfId="0" applyFont="1" applyFill="1" applyBorder="1" applyAlignment="1">
      <alignment/>
    </xf>
    <xf numFmtId="0" fontId="34" fillId="41" borderId="10" xfId="0" applyFont="1" applyFill="1" applyBorder="1" applyAlignment="1">
      <alignment horizontal="left" vertical="center"/>
    </xf>
    <xf numFmtId="0" fontId="45" fillId="40" borderId="10" xfId="0" applyFont="1" applyFill="1" applyBorder="1" applyAlignment="1">
      <alignment/>
    </xf>
    <xf numFmtId="0" fontId="32" fillId="36" borderId="10" xfId="0" applyFont="1" applyFill="1" applyBorder="1" applyAlignment="1">
      <alignment horizontal="left" vertical="center" wrapText="1"/>
    </xf>
    <xf numFmtId="0" fontId="21" fillId="41" borderId="10" xfId="0" applyFont="1" applyFill="1" applyBorder="1" applyAlignment="1">
      <alignment/>
    </xf>
    <xf numFmtId="0" fontId="21" fillId="41" borderId="10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62" fillId="0" borderId="10" xfId="0" applyNumberFormat="1" applyFont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0" fillId="41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21" fillId="37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6" fillId="0" borderId="0" xfId="0" applyFont="1" applyAlignment="1">
      <alignment/>
    </xf>
    <xf numFmtId="0" fontId="21" fillId="35" borderId="10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34" fillId="35" borderId="10" xfId="0" applyFont="1" applyFill="1" applyBorder="1" applyAlignment="1">
      <alignment horizontal="left" vertical="center"/>
    </xf>
    <xf numFmtId="3" fontId="66" fillId="0" borderId="10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45" fillId="42" borderId="10" xfId="0" applyFont="1" applyFill="1" applyBorder="1" applyAlignment="1">
      <alignment/>
    </xf>
    <xf numFmtId="0" fontId="21" fillId="42" borderId="10" xfId="0" applyFont="1" applyFill="1" applyBorder="1" applyAlignment="1">
      <alignment horizontal="left" vertical="center"/>
    </xf>
    <xf numFmtId="3" fontId="0" fillId="42" borderId="10" xfId="0" applyNumberFormat="1" applyFont="1" applyFill="1" applyBorder="1" applyAlignment="1">
      <alignment/>
    </xf>
    <xf numFmtId="3" fontId="21" fillId="42" borderId="10" xfId="0" applyNumberFormat="1" applyFont="1" applyFill="1" applyBorder="1" applyAlignment="1">
      <alignment/>
    </xf>
    <xf numFmtId="0" fontId="32" fillId="43" borderId="10" xfId="0" applyFont="1" applyFill="1" applyBorder="1" applyAlignment="1">
      <alignment horizontal="left" vertical="center" wrapText="1"/>
    </xf>
    <xf numFmtId="0" fontId="21" fillId="43" borderId="10" xfId="0" applyFont="1" applyFill="1" applyBorder="1" applyAlignment="1">
      <alignment horizontal="left" vertical="center"/>
    </xf>
    <xf numFmtId="3" fontId="62" fillId="43" borderId="10" xfId="0" applyNumberFormat="1" applyFont="1" applyFill="1" applyBorder="1" applyAlignment="1">
      <alignment/>
    </xf>
    <xf numFmtId="0" fontId="21" fillId="44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15" borderId="10" xfId="0" applyFont="1" applyFill="1" applyBorder="1" applyAlignment="1">
      <alignment horizontal="left" vertical="center"/>
    </xf>
    <xf numFmtId="0" fontId="32" fillId="43" borderId="10" xfId="0" applyFont="1" applyFill="1" applyBorder="1" applyAlignment="1">
      <alignment horizontal="left" vertical="center"/>
    </xf>
    <xf numFmtId="0" fontId="21" fillId="43" borderId="10" xfId="0" applyFont="1" applyFill="1" applyBorder="1" applyAlignment="1">
      <alignment horizontal="left" vertical="center" wrapText="1"/>
    </xf>
    <xf numFmtId="3" fontId="62" fillId="44" borderId="10" xfId="0" applyNumberFormat="1" applyFont="1" applyFill="1" applyBorder="1" applyAlignment="1">
      <alignment/>
    </xf>
    <xf numFmtId="3" fontId="62" fillId="42" borderId="10" xfId="0" applyNumberFormat="1" applyFont="1" applyFill="1" applyBorder="1" applyAlignment="1">
      <alignment/>
    </xf>
    <xf numFmtId="3" fontId="62" fillId="15" borderId="1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3" fontId="21" fillId="43" borderId="10" xfId="0" applyNumberFormat="1" applyFont="1" applyFill="1" applyBorder="1" applyAlignment="1">
      <alignment horizontal="right" vertical="center" wrapText="1"/>
    </xf>
    <xf numFmtId="3" fontId="1" fillId="43" borderId="10" xfId="0" applyNumberFormat="1" applyFont="1" applyFill="1" applyBorder="1" applyAlignment="1">
      <alignment/>
    </xf>
    <xf numFmtId="0" fontId="32" fillId="43" borderId="0" xfId="0" applyFont="1" applyFill="1" applyBorder="1" applyAlignment="1">
      <alignment horizontal="left" vertical="center"/>
    </xf>
    <xf numFmtId="0" fontId="62" fillId="43" borderId="0" xfId="0" applyFont="1" applyFill="1" applyBorder="1" applyAlignment="1">
      <alignment/>
    </xf>
    <xf numFmtId="0" fontId="62" fillId="43" borderId="0" xfId="0" applyFont="1" applyFill="1" applyAlignment="1">
      <alignment/>
    </xf>
    <xf numFmtId="3" fontId="21" fillId="44" borderId="10" xfId="0" applyNumberFormat="1" applyFont="1" applyFill="1" applyBorder="1" applyAlignment="1">
      <alignment horizontal="right"/>
    </xf>
    <xf numFmtId="3" fontId="21" fillId="44" borderId="10" xfId="0" applyNumberFormat="1" applyFont="1" applyFill="1" applyBorder="1" applyAlignment="1">
      <alignment/>
    </xf>
    <xf numFmtId="3" fontId="1" fillId="44" borderId="10" xfId="0" applyNumberFormat="1" applyFont="1" applyFill="1" applyBorder="1" applyAlignment="1">
      <alignment/>
    </xf>
    <xf numFmtId="0" fontId="62" fillId="44" borderId="0" xfId="0" applyFont="1" applyFill="1" applyBorder="1" applyAlignment="1">
      <alignment/>
    </xf>
    <xf numFmtId="0" fontId="62" fillId="44" borderId="0" xfId="0" applyFont="1" applyFill="1" applyAlignment="1">
      <alignment/>
    </xf>
    <xf numFmtId="167" fontId="21" fillId="43" borderId="10" xfId="0" applyNumberFormat="1" applyFont="1" applyFill="1" applyBorder="1" applyAlignment="1">
      <alignment vertical="center"/>
    </xf>
    <xf numFmtId="3" fontId="21" fillId="43" borderId="10" xfId="0" applyNumberFormat="1" applyFont="1" applyFill="1" applyBorder="1" applyAlignment="1">
      <alignment vertical="center"/>
    </xf>
    <xf numFmtId="167" fontId="21" fillId="42" borderId="10" xfId="0" applyNumberFormat="1" applyFont="1" applyFill="1" applyBorder="1" applyAlignment="1">
      <alignment vertical="center"/>
    </xf>
    <xf numFmtId="3" fontId="21" fillId="42" borderId="10" xfId="0" applyNumberFormat="1" applyFont="1" applyFill="1" applyBorder="1" applyAlignment="1">
      <alignment vertical="center"/>
    </xf>
    <xf numFmtId="3" fontId="1" fillId="42" borderId="10" xfId="0" applyNumberFormat="1" applyFont="1" applyFill="1" applyBorder="1" applyAlignment="1">
      <alignment/>
    </xf>
    <xf numFmtId="0" fontId="62" fillId="42" borderId="0" xfId="0" applyFont="1" applyFill="1" applyAlignment="1">
      <alignment/>
    </xf>
    <xf numFmtId="0" fontId="62" fillId="0" borderId="0" xfId="0" applyFont="1" applyBorder="1" applyAlignment="1">
      <alignment/>
    </xf>
    <xf numFmtId="0" fontId="0" fillId="42" borderId="0" xfId="0" applyFont="1" applyFill="1" applyAlignment="1">
      <alignment/>
    </xf>
    <xf numFmtId="3" fontId="0" fillId="43" borderId="10" xfId="0" applyNumberFormat="1" applyFont="1" applyFill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62" fillId="15" borderId="0" xfId="0" applyFont="1" applyFill="1" applyAlignment="1">
      <alignment/>
    </xf>
    <xf numFmtId="3" fontId="0" fillId="44" borderId="10" xfId="0" applyNumberFormat="1" applyFont="1" applyFill="1" applyBorder="1" applyAlignment="1">
      <alignment/>
    </xf>
    <xf numFmtId="0" fontId="32" fillId="15" borderId="10" xfId="0" applyFont="1" applyFill="1" applyBorder="1" applyAlignment="1">
      <alignment horizontal="left" vertical="center"/>
    </xf>
    <xf numFmtId="0" fontId="21" fillId="15" borderId="1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43" borderId="0" xfId="0" applyFont="1" applyFill="1" applyAlignment="1">
      <alignment/>
    </xf>
    <xf numFmtId="0" fontId="1" fillId="44" borderId="10" xfId="0" applyFont="1" applyFill="1" applyBorder="1" applyAlignment="1">
      <alignment/>
    </xf>
    <xf numFmtId="0" fontId="0" fillId="44" borderId="0" xfId="0" applyFont="1" applyFill="1" applyAlignment="1">
      <alignment/>
    </xf>
    <xf numFmtId="0" fontId="32" fillId="44" borderId="10" xfId="0" applyFont="1" applyFill="1" applyBorder="1" applyAlignment="1">
      <alignment horizontal="left" vertical="center" wrapText="1"/>
    </xf>
    <xf numFmtId="0" fontId="21" fillId="44" borderId="10" xfId="0" applyFont="1" applyFill="1" applyBorder="1" applyAlignment="1">
      <alignment horizontal="left" vertical="center"/>
    </xf>
    <xf numFmtId="0" fontId="21" fillId="45" borderId="10" xfId="0" applyFont="1" applyFill="1" applyBorder="1" applyAlignment="1">
      <alignment/>
    </xf>
    <xf numFmtId="0" fontId="21" fillId="45" borderId="10" xfId="0" applyFont="1" applyFill="1" applyBorder="1" applyAlignment="1">
      <alignment horizontal="left" vertical="center"/>
    </xf>
    <xf numFmtId="3" fontId="0" fillId="45" borderId="10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3" fontId="0" fillId="11" borderId="10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3" fontId="0" fillId="8" borderId="10" xfId="0" applyNumberFormat="1" applyFont="1" applyFill="1" applyBorder="1" applyAlignment="1">
      <alignment/>
    </xf>
    <xf numFmtId="0" fontId="21" fillId="9" borderId="10" xfId="0" applyFont="1" applyFill="1" applyBorder="1" applyAlignment="1">
      <alignment horizontal="left" vertical="center"/>
    </xf>
    <xf numFmtId="3" fontId="0" fillId="9" borderId="10" xfId="0" applyNumberFormat="1" applyFont="1" applyFill="1" applyBorder="1" applyAlignment="1">
      <alignment/>
    </xf>
    <xf numFmtId="0" fontId="45" fillId="11" borderId="10" xfId="0" applyFont="1" applyFill="1" applyBorder="1" applyAlignment="1">
      <alignment/>
    </xf>
    <xf numFmtId="0" fontId="21" fillId="11" borderId="10" xfId="0" applyFont="1" applyFill="1" applyBorder="1" applyAlignment="1">
      <alignment horizontal="left" vertical="center"/>
    </xf>
    <xf numFmtId="0" fontId="32" fillId="46" borderId="10" xfId="0" applyFont="1" applyFill="1" applyBorder="1" applyAlignment="1">
      <alignment horizontal="left" vertical="center" wrapText="1"/>
    </xf>
    <xf numFmtId="0" fontId="21" fillId="46" borderId="10" xfId="0" applyFont="1" applyFill="1" applyBorder="1" applyAlignment="1">
      <alignment horizontal="left" vertical="center"/>
    </xf>
    <xf numFmtId="3" fontId="0" fillId="46" borderId="10" xfId="0" applyNumberFormat="1" applyFont="1" applyFill="1" applyBorder="1" applyAlignment="1">
      <alignment/>
    </xf>
    <xf numFmtId="3" fontId="0" fillId="12" borderId="10" xfId="0" applyNumberFormat="1" applyFont="1" applyFill="1" applyBorder="1" applyAlignment="1">
      <alignment/>
    </xf>
    <xf numFmtId="0" fontId="21" fillId="13" borderId="10" xfId="0" applyFont="1" applyFill="1" applyBorder="1" applyAlignment="1">
      <alignment/>
    </xf>
    <xf numFmtId="0" fontId="21" fillId="13" borderId="10" xfId="0" applyFont="1" applyFill="1" applyBorder="1" applyAlignment="1">
      <alignment horizontal="left" vertical="center"/>
    </xf>
    <xf numFmtId="3" fontId="0" fillId="13" borderId="10" xfId="0" applyNumberFormat="1" applyFont="1" applyFill="1" applyBorder="1" applyAlignment="1">
      <alignment/>
    </xf>
    <xf numFmtId="3" fontId="35" fillId="8" borderId="10" xfId="0" applyNumberFormat="1" applyFont="1" applyFill="1" applyBorder="1" applyAlignment="1">
      <alignment/>
    </xf>
    <xf numFmtId="0" fontId="28" fillId="46" borderId="10" xfId="0" applyFont="1" applyFill="1" applyBorder="1" applyAlignment="1">
      <alignment horizontal="left" vertical="center"/>
    </xf>
    <xf numFmtId="0" fontId="34" fillId="46" borderId="10" xfId="0" applyFont="1" applyFill="1" applyBorder="1" applyAlignment="1">
      <alignment horizontal="left" vertical="center" wrapText="1"/>
    </xf>
    <xf numFmtId="3" fontId="35" fillId="46" borderId="10" xfId="0" applyNumberFormat="1" applyFont="1" applyFill="1" applyBorder="1" applyAlignment="1">
      <alignment/>
    </xf>
    <xf numFmtId="0" fontId="34" fillId="44" borderId="10" xfId="0" applyFont="1" applyFill="1" applyBorder="1" applyAlignment="1">
      <alignment/>
    </xf>
    <xf numFmtId="3" fontId="34" fillId="44" borderId="10" xfId="0" applyNumberFormat="1" applyFont="1" applyFill="1" applyBorder="1" applyAlignment="1">
      <alignment/>
    </xf>
    <xf numFmtId="3" fontId="66" fillId="46" borderId="10" xfId="0" applyNumberFormat="1" applyFont="1" applyFill="1" applyBorder="1" applyAlignment="1">
      <alignment/>
    </xf>
    <xf numFmtId="0" fontId="35" fillId="44" borderId="10" xfId="0" applyFont="1" applyFill="1" applyBorder="1" applyAlignment="1">
      <alignment/>
    </xf>
    <xf numFmtId="3" fontId="66" fillId="44" borderId="10" xfId="0" applyNumberFormat="1" applyFont="1" applyFill="1" applyBorder="1" applyAlignment="1">
      <alignment/>
    </xf>
    <xf numFmtId="3" fontId="66" fillId="9" borderId="10" xfId="0" applyNumberFormat="1" applyFont="1" applyFill="1" applyBorder="1" applyAlignment="1">
      <alignment/>
    </xf>
    <xf numFmtId="0" fontId="34" fillId="9" borderId="10" xfId="0" applyFont="1" applyFill="1" applyBorder="1" applyAlignment="1">
      <alignment/>
    </xf>
    <xf numFmtId="0" fontId="34" fillId="9" borderId="10" xfId="0" applyFont="1" applyFill="1" applyBorder="1" applyAlignment="1">
      <alignment horizontal="left" vertical="center"/>
    </xf>
    <xf numFmtId="3" fontId="66" fillId="12" borderId="10" xfId="0" applyNumberFormat="1" applyFont="1" applyFill="1" applyBorder="1" applyAlignment="1">
      <alignment/>
    </xf>
    <xf numFmtId="0" fontId="28" fillId="46" borderId="10" xfId="0" applyFont="1" applyFill="1" applyBorder="1" applyAlignment="1">
      <alignment horizontal="left" vertical="center" wrapText="1"/>
    </xf>
    <xf numFmtId="0" fontId="34" fillId="46" borderId="10" xfId="0" applyFont="1" applyFill="1" applyBorder="1" applyAlignment="1">
      <alignment horizontal="left" vertical="center"/>
    </xf>
    <xf numFmtId="3" fontId="21" fillId="46" borderId="10" xfId="0" applyNumberFormat="1" applyFont="1" applyFill="1" applyBorder="1" applyAlignment="1">
      <alignment/>
    </xf>
    <xf numFmtId="0" fontId="21" fillId="9" borderId="10" xfId="0" applyFont="1" applyFill="1" applyBorder="1" applyAlignment="1">
      <alignment/>
    </xf>
    <xf numFmtId="0" fontId="32" fillId="46" borderId="10" xfId="0" applyFont="1" applyFill="1" applyBorder="1" applyAlignment="1">
      <alignment horizontal="left" vertical="center"/>
    </xf>
    <xf numFmtId="0" fontId="21" fillId="46" borderId="10" xfId="0" applyFont="1" applyFill="1" applyBorder="1" applyAlignment="1">
      <alignment horizontal="left" vertical="center" wrapText="1"/>
    </xf>
    <xf numFmtId="3" fontId="66" fillId="8" borderId="10" xfId="0" applyNumberFormat="1" applyFont="1" applyFill="1" applyBorder="1" applyAlignment="1">
      <alignment/>
    </xf>
    <xf numFmtId="3" fontId="35" fillId="44" borderId="10" xfId="0" applyNumberFormat="1" applyFont="1" applyFill="1" applyBorder="1" applyAlignment="1">
      <alignment/>
    </xf>
    <xf numFmtId="167" fontId="34" fillId="46" borderId="10" xfId="0" applyNumberFormat="1" applyFont="1" applyFill="1" applyBorder="1" applyAlignment="1">
      <alignment vertical="center"/>
    </xf>
    <xf numFmtId="0" fontId="33" fillId="18" borderId="10" xfId="0" applyFont="1" applyFill="1" applyBorder="1" applyAlignment="1">
      <alignment/>
    </xf>
    <xf numFmtId="167" fontId="34" fillId="18" borderId="10" xfId="0" applyNumberFormat="1" applyFont="1" applyFill="1" applyBorder="1" applyAlignment="1">
      <alignment vertical="center"/>
    </xf>
    <xf numFmtId="3" fontId="35" fillId="18" borderId="10" xfId="0" applyNumberFormat="1" applyFont="1" applyFill="1" applyBorder="1" applyAlignment="1">
      <alignment/>
    </xf>
    <xf numFmtId="3" fontId="37" fillId="34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2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36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34" fillId="0" borderId="12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/>
    </xf>
    <xf numFmtId="0" fontId="38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3" fontId="62" fillId="43" borderId="0" xfId="0" applyNumberFormat="1" applyFont="1" applyFill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5.57421875" style="0" customWidth="1"/>
  </cols>
  <sheetData>
    <row r="1" ht="18">
      <c r="A1" s="6" t="s">
        <v>472</v>
      </c>
    </row>
    <row r="2" ht="50.25" customHeight="1">
      <c r="A2" s="4" t="s">
        <v>43</v>
      </c>
    </row>
    <row r="4" spans="2:9" ht="14.25">
      <c r="B4" s="1"/>
      <c r="C4" s="1"/>
      <c r="D4" s="1"/>
      <c r="E4" s="1"/>
      <c r="F4" s="1"/>
      <c r="G4" s="1"/>
      <c r="H4" s="1"/>
      <c r="I4" s="1"/>
    </row>
    <row r="5" spans="1:9" ht="14.25">
      <c r="A5" s="2" t="s">
        <v>101</v>
      </c>
      <c r="B5" s="1"/>
      <c r="C5" s="1"/>
      <c r="D5" s="1"/>
      <c r="E5" s="1"/>
      <c r="F5" s="1"/>
      <c r="G5" s="1"/>
      <c r="H5" s="1"/>
      <c r="I5" s="1"/>
    </row>
    <row r="6" spans="1:9" ht="14.25">
      <c r="A6" s="2" t="s">
        <v>102</v>
      </c>
      <c r="B6" s="1"/>
      <c r="C6" s="1"/>
      <c r="D6" s="1"/>
      <c r="E6" s="1"/>
      <c r="F6" s="1"/>
      <c r="G6" s="1"/>
      <c r="H6" s="1"/>
      <c r="I6" s="1"/>
    </row>
    <row r="7" spans="1:9" ht="14.25">
      <c r="A7" s="2" t="s">
        <v>103</v>
      </c>
      <c r="B7" s="1"/>
      <c r="C7" s="1"/>
      <c r="D7" s="1"/>
      <c r="E7" s="1"/>
      <c r="F7" s="1"/>
      <c r="G7" s="1"/>
      <c r="H7" s="1"/>
      <c r="I7" s="1"/>
    </row>
    <row r="8" spans="1:9" ht="14.25">
      <c r="A8" s="2" t="s">
        <v>104</v>
      </c>
      <c r="B8" s="1"/>
      <c r="C8" s="1"/>
      <c r="D8" s="1"/>
      <c r="E8" s="1"/>
      <c r="F8" s="1"/>
      <c r="G8" s="1"/>
      <c r="H8" s="1"/>
      <c r="I8" s="1"/>
    </row>
    <row r="9" spans="1:9" ht="14.25">
      <c r="A9" s="2" t="s">
        <v>105</v>
      </c>
      <c r="B9" s="1"/>
      <c r="C9" s="1"/>
      <c r="D9" s="1"/>
      <c r="E9" s="1"/>
      <c r="F9" s="1"/>
      <c r="G9" s="1"/>
      <c r="H9" s="1"/>
      <c r="I9" s="1"/>
    </row>
    <row r="10" spans="1:9" ht="14.25">
      <c r="A10" s="2" t="s">
        <v>106</v>
      </c>
      <c r="B10" s="1"/>
      <c r="C10" s="1"/>
      <c r="D10" s="1"/>
      <c r="E10" s="1"/>
      <c r="F10" s="1"/>
      <c r="G10" s="1"/>
      <c r="H10" s="1"/>
      <c r="I10" s="1"/>
    </row>
    <row r="11" spans="1:9" ht="14.25">
      <c r="A11" s="2" t="s">
        <v>107</v>
      </c>
      <c r="B11" s="1"/>
      <c r="C11" s="1"/>
      <c r="D11" s="1"/>
      <c r="E11" s="1"/>
      <c r="F11" s="1"/>
      <c r="G11" s="1"/>
      <c r="H11" s="1"/>
      <c r="I11" s="1"/>
    </row>
    <row r="12" spans="1:9" ht="14.25">
      <c r="A12" s="2" t="s">
        <v>108</v>
      </c>
      <c r="B12" s="1"/>
      <c r="C12" s="1"/>
      <c r="D12" s="1"/>
      <c r="E12" s="1"/>
      <c r="F12" s="1"/>
      <c r="G12" s="1"/>
      <c r="H12" s="1"/>
      <c r="I12" s="1"/>
    </row>
    <row r="13" spans="1:9" ht="14.25">
      <c r="A13" s="3" t="s">
        <v>100</v>
      </c>
      <c r="B13" s="1"/>
      <c r="C13" s="1"/>
      <c r="D13" s="1"/>
      <c r="E13" s="1"/>
      <c r="F13" s="1"/>
      <c r="G13" s="1"/>
      <c r="H13" s="1"/>
      <c r="I13" s="1"/>
    </row>
    <row r="14" spans="1:9" ht="14.25">
      <c r="A14" s="3" t="s">
        <v>109</v>
      </c>
      <c r="B14" s="1"/>
      <c r="C14" s="1"/>
      <c r="D14" s="1"/>
      <c r="E14" s="1"/>
      <c r="F14" s="1"/>
      <c r="G14" s="1"/>
      <c r="H14" s="1"/>
      <c r="I14" s="1"/>
    </row>
    <row r="15" spans="1:9" ht="14.25">
      <c r="A15" s="5" t="s">
        <v>41</v>
      </c>
      <c r="B15" s="1"/>
      <c r="C15" s="1"/>
      <c r="D15" s="1"/>
      <c r="E15" s="1"/>
      <c r="F15" s="1"/>
      <c r="G15" s="1"/>
      <c r="H15" s="1"/>
      <c r="I15" s="1"/>
    </row>
    <row r="16" spans="1:9" ht="14.25">
      <c r="A16" s="2" t="s">
        <v>111</v>
      </c>
      <c r="B16" s="1"/>
      <c r="C16" s="1"/>
      <c r="D16" s="1"/>
      <c r="E16" s="1"/>
      <c r="F16" s="1"/>
      <c r="G16" s="1"/>
      <c r="H16" s="1"/>
      <c r="I16" s="1"/>
    </row>
    <row r="17" spans="1:9" ht="14.25">
      <c r="A17" s="2" t="s">
        <v>112</v>
      </c>
      <c r="B17" s="1"/>
      <c r="C17" s="1"/>
      <c r="D17" s="1"/>
      <c r="E17" s="1"/>
      <c r="F17" s="1"/>
      <c r="G17" s="1"/>
      <c r="H17" s="1"/>
      <c r="I17" s="1"/>
    </row>
    <row r="18" spans="1:9" ht="14.25">
      <c r="A18" s="2" t="s">
        <v>113</v>
      </c>
      <c r="B18" s="1"/>
      <c r="C18" s="1"/>
      <c r="D18" s="1"/>
      <c r="E18" s="1"/>
      <c r="F18" s="1"/>
      <c r="G18" s="1"/>
      <c r="H18" s="1"/>
      <c r="I18" s="1"/>
    </row>
    <row r="19" spans="1:9" ht="14.25">
      <c r="A19" s="2" t="s">
        <v>114</v>
      </c>
      <c r="B19" s="1"/>
      <c r="C19" s="1"/>
      <c r="D19" s="1"/>
      <c r="E19" s="1"/>
      <c r="F19" s="1"/>
      <c r="G19" s="1"/>
      <c r="H19" s="1"/>
      <c r="I19" s="1"/>
    </row>
    <row r="20" spans="1:9" ht="14.25">
      <c r="A20" s="7" t="s">
        <v>115</v>
      </c>
      <c r="B20" s="1"/>
      <c r="C20" s="1"/>
      <c r="D20" s="1"/>
      <c r="E20" s="1"/>
      <c r="F20" s="1"/>
      <c r="G20" s="1"/>
      <c r="H20" s="1"/>
      <c r="I20" s="1"/>
    </row>
    <row r="21" spans="1:9" ht="14.25">
      <c r="A21" s="2" t="s">
        <v>116</v>
      </c>
      <c r="B21" s="1"/>
      <c r="C21" s="1"/>
      <c r="D21" s="1"/>
      <c r="E21" s="1"/>
      <c r="F21" s="1"/>
      <c r="G21" s="1"/>
      <c r="H21" s="1"/>
      <c r="I21" s="1"/>
    </row>
    <row r="22" spans="1:9" ht="14.25">
      <c r="A22" s="2" t="s">
        <v>117</v>
      </c>
      <c r="B22" s="1"/>
      <c r="C22" s="1"/>
      <c r="D22" s="1"/>
      <c r="E22" s="1"/>
      <c r="F22" s="1"/>
      <c r="G22" s="1"/>
      <c r="H22" s="1"/>
      <c r="I22" s="1"/>
    </row>
    <row r="23" spans="1:9" ht="14.25">
      <c r="A23" s="3" t="s">
        <v>110</v>
      </c>
      <c r="B23" s="1"/>
      <c r="C23" s="1"/>
      <c r="D23" s="1"/>
      <c r="E23" s="1"/>
      <c r="F23" s="1"/>
      <c r="G23" s="1"/>
      <c r="H23" s="1"/>
      <c r="I23" s="1"/>
    </row>
    <row r="24" spans="1:9" ht="14.25">
      <c r="A24" s="3" t="s">
        <v>118</v>
      </c>
      <c r="B24" s="1"/>
      <c r="C24" s="1"/>
      <c r="D24" s="1"/>
      <c r="E24" s="1"/>
      <c r="F24" s="1"/>
      <c r="G24" s="1"/>
      <c r="H24" s="1"/>
      <c r="I24" s="1"/>
    </row>
    <row r="25" spans="1:9" ht="14.25">
      <c r="A25" s="5" t="s">
        <v>42</v>
      </c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9"/>
  <sheetViews>
    <sheetView zoomScalePageLayoutView="0" workbookViewId="0" topLeftCell="A97">
      <selection activeCell="C99" sqref="C99:H99"/>
    </sheetView>
  </sheetViews>
  <sheetFormatPr defaultColWidth="9.140625" defaultRowHeight="15"/>
  <cols>
    <col min="1" max="1" width="92.57421875" style="17" customWidth="1"/>
    <col min="2" max="2" width="9.140625" style="17" customWidth="1"/>
    <col min="3" max="3" width="11.8515625" style="17" customWidth="1"/>
    <col min="4" max="4" width="13.00390625" style="17" customWidth="1"/>
    <col min="5" max="6" width="12.28125" style="17" customWidth="1"/>
    <col min="7" max="7" width="12.7109375" style="17" bestFit="1" customWidth="1"/>
    <col min="8" max="8" width="13.57421875" style="17" customWidth="1"/>
    <col min="9" max="9" width="10.8515625" style="17" bestFit="1" customWidth="1"/>
    <col min="10" max="10" width="9.140625" style="17" customWidth="1"/>
    <col min="11" max="11" width="10.00390625" style="17" bestFit="1" customWidth="1"/>
    <col min="12" max="16384" width="9.140625" style="17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24" customHeight="1">
      <c r="A2" s="296" t="s">
        <v>459</v>
      </c>
      <c r="B2" s="293"/>
      <c r="C2" s="293"/>
      <c r="D2" s="293"/>
      <c r="E2" s="294"/>
      <c r="F2" s="295"/>
      <c r="G2" s="295"/>
      <c r="H2" s="295"/>
    </row>
    <row r="3" spans="1:7" ht="14.25">
      <c r="A3" s="128"/>
      <c r="G3" s="17" t="s">
        <v>91</v>
      </c>
    </row>
    <row r="4" ht="14.25">
      <c r="A4" s="19" t="s">
        <v>73</v>
      </c>
    </row>
    <row r="5" spans="1:8" ht="30" customHeight="1">
      <c r="A5" s="297" t="s">
        <v>119</v>
      </c>
      <c r="B5" s="299" t="s">
        <v>120</v>
      </c>
      <c r="C5" s="331" t="s">
        <v>63</v>
      </c>
      <c r="D5" s="331"/>
      <c r="E5" s="331" t="s">
        <v>64</v>
      </c>
      <c r="F5" s="331"/>
      <c r="G5" s="303" t="s">
        <v>75</v>
      </c>
      <c r="H5" s="303"/>
    </row>
    <row r="6" spans="1:8" ht="28.5">
      <c r="A6" s="329"/>
      <c r="B6" s="330"/>
      <c r="C6" s="129" t="s">
        <v>76</v>
      </c>
      <c r="D6" s="129" t="s">
        <v>99</v>
      </c>
      <c r="E6" s="129" t="s">
        <v>76</v>
      </c>
      <c r="F6" s="129" t="s">
        <v>99</v>
      </c>
      <c r="G6" s="129" t="s">
        <v>76</v>
      </c>
      <c r="H6" s="129" t="s">
        <v>99</v>
      </c>
    </row>
    <row r="7" spans="1:8" ht="15" customHeight="1">
      <c r="A7" s="133" t="s">
        <v>291</v>
      </c>
      <c r="B7" s="135" t="s">
        <v>292</v>
      </c>
      <c r="C7" s="182">
        <v>153645925</v>
      </c>
      <c r="D7" s="182">
        <v>153843809</v>
      </c>
      <c r="E7" s="182"/>
      <c r="F7" s="182"/>
      <c r="G7" s="182">
        <f aca="true" t="shared" si="0" ref="G7:G17">SUM(C7+E7)</f>
        <v>153645925</v>
      </c>
      <c r="H7" s="182">
        <f aca="true" t="shared" si="1" ref="H7:H17">SUM(D7+F7)</f>
        <v>153843809</v>
      </c>
    </row>
    <row r="8" spans="1:8" ht="15" customHeight="1">
      <c r="A8" s="134" t="s">
        <v>293</v>
      </c>
      <c r="B8" s="135" t="s">
        <v>294</v>
      </c>
      <c r="C8" s="182">
        <v>97664500</v>
      </c>
      <c r="D8" s="182">
        <v>103542666</v>
      </c>
      <c r="E8" s="182"/>
      <c r="F8" s="182"/>
      <c r="G8" s="182">
        <f t="shared" si="0"/>
        <v>97664500</v>
      </c>
      <c r="H8" s="182">
        <f t="shared" si="1"/>
        <v>103542666</v>
      </c>
    </row>
    <row r="9" spans="1:8" ht="15" customHeight="1">
      <c r="A9" s="134" t="s">
        <v>295</v>
      </c>
      <c r="B9" s="135" t="s">
        <v>298</v>
      </c>
      <c r="C9" s="182">
        <v>60404856</v>
      </c>
      <c r="D9" s="182">
        <v>69918444</v>
      </c>
      <c r="E9" s="182"/>
      <c r="F9" s="182"/>
      <c r="G9" s="182">
        <f t="shared" si="0"/>
        <v>60404856</v>
      </c>
      <c r="H9" s="182">
        <f t="shared" si="1"/>
        <v>69918444</v>
      </c>
    </row>
    <row r="10" spans="1:8" ht="15" customHeight="1">
      <c r="A10" s="134" t="s">
        <v>299</v>
      </c>
      <c r="B10" s="135" t="s">
        <v>300</v>
      </c>
      <c r="C10" s="182">
        <v>7124480</v>
      </c>
      <c r="D10" s="182">
        <v>7923692</v>
      </c>
      <c r="E10" s="182"/>
      <c r="F10" s="182"/>
      <c r="G10" s="182">
        <f t="shared" si="0"/>
        <v>7124480</v>
      </c>
      <c r="H10" s="182">
        <f t="shared" si="1"/>
        <v>7923692</v>
      </c>
    </row>
    <row r="11" spans="1:8" ht="15" customHeight="1">
      <c r="A11" s="134" t="s">
        <v>301</v>
      </c>
      <c r="B11" s="135" t="s">
        <v>302</v>
      </c>
      <c r="C11" s="182"/>
      <c r="D11" s="182">
        <v>5331204</v>
      </c>
      <c r="E11" s="182"/>
      <c r="F11" s="182"/>
      <c r="G11" s="182">
        <f t="shared" si="0"/>
        <v>0</v>
      </c>
      <c r="H11" s="182">
        <f t="shared" si="1"/>
        <v>5331204</v>
      </c>
    </row>
    <row r="12" spans="1:8" ht="15" customHeight="1">
      <c r="A12" s="134" t="s">
        <v>303</v>
      </c>
      <c r="B12" s="135" t="s">
        <v>304</v>
      </c>
      <c r="C12" s="182"/>
      <c r="D12" s="182">
        <v>546559</v>
      </c>
      <c r="E12" s="182"/>
      <c r="F12" s="182"/>
      <c r="G12" s="182">
        <f t="shared" si="0"/>
        <v>0</v>
      </c>
      <c r="H12" s="182">
        <f t="shared" si="1"/>
        <v>546559</v>
      </c>
    </row>
    <row r="13" spans="1:11" s="197" customFormat="1" ht="15" customHeight="1">
      <c r="A13" s="26" t="s">
        <v>44</v>
      </c>
      <c r="B13" s="33" t="s">
        <v>305</v>
      </c>
      <c r="C13" s="27">
        <f>C7+C8+C9+C10+C11+C12</f>
        <v>318839761</v>
      </c>
      <c r="D13" s="27">
        <f>D7+D8+D9+D10+D11+D12</f>
        <v>341106374</v>
      </c>
      <c r="E13" s="27"/>
      <c r="F13" s="27"/>
      <c r="G13" s="182">
        <f t="shared" si="0"/>
        <v>318839761</v>
      </c>
      <c r="H13" s="182">
        <f t="shared" si="1"/>
        <v>341106374</v>
      </c>
      <c r="K13" s="197">
        <v>318201210</v>
      </c>
    </row>
    <row r="14" spans="1:8" ht="15" customHeight="1">
      <c r="A14" s="134" t="s">
        <v>306</v>
      </c>
      <c r="B14" s="135" t="s">
        <v>307</v>
      </c>
      <c r="C14" s="182">
        <v>16006000</v>
      </c>
      <c r="D14" s="182">
        <v>19477215</v>
      </c>
      <c r="E14" s="182"/>
      <c r="F14" s="182"/>
      <c r="G14" s="182">
        <f t="shared" si="0"/>
        <v>16006000</v>
      </c>
      <c r="H14" s="182">
        <f t="shared" si="1"/>
        <v>19477215</v>
      </c>
    </row>
    <row r="15" spans="1:8" ht="15" customHeight="1">
      <c r="A15" s="134" t="s">
        <v>308</v>
      </c>
      <c r="B15" s="135" t="s">
        <v>309</v>
      </c>
      <c r="C15" s="182"/>
      <c r="D15" s="182"/>
      <c r="E15" s="182"/>
      <c r="F15" s="182"/>
      <c r="G15" s="182">
        <f t="shared" si="0"/>
        <v>0</v>
      </c>
      <c r="H15" s="182">
        <f t="shared" si="1"/>
        <v>0</v>
      </c>
    </row>
    <row r="16" spans="1:8" ht="15" customHeight="1">
      <c r="A16" s="134" t="s">
        <v>6</v>
      </c>
      <c r="B16" s="135" t="s">
        <v>310</v>
      </c>
      <c r="C16" s="182"/>
      <c r="D16" s="182"/>
      <c r="E16" s="182"/>
      <c r="F16" s="182"/>
      <c r="G16" s="182">
        <f t="shared" si="0"/>
        <v>0</v>
      </c>
      <c r="H16" s="182">
        <f t="shared" si="1"/>
        <v>0</v>
      </c>
    </row>
    <row r="17" spans="1:8" ht="15" customHeight="1">
      <c r="A17" s="134" t="s">
        <v>7</v>
      </c>
      <c r="B17" s="135" t="s">
        <v>311</v>
      </c>
      <c r="C17" s="182"/>
      <c r="D17" s="182"/>
      <c r="E17" s="182"/>
      <c r="F17" s="182"/>
      <c r="G17" s="182">
        <f t="shared" si="0"/>
        <v>0</v>
      </c>
      <c r="H17" s="182">
        <f t="shared" si="1"/>
        <v>0</v>
      </c>
    </row>
    <row r="18" spans="1:11" ht="15" customHeight="1">
      <c r="A18" s="134" t="s">
        <v>8</v>
      </c>
      <c r="B18" s="135" t="s">
        <v>312</v>
      </c>
      <c r="C18" s="182">
        <v>0</v>
      </c>
      <c r="D18" s="182">
        <v>0</v>
      </c>
      <c r="E18" s="182"/>
      <c r="F18" s="182"/>
      <c r="G18" s="182">
        <f aca="true" t="shared" si="2" ref="G18:G47">SUM(C18+E18)</f>
        <v>0</v>
      </c>
      <c r="H18" s="182"/>
      <c r="K18" s="17">
        <v>20787398</v>
      </c>
    </row>
    <row r="19" spans="1:11" s="197" customFormat="1" ht="15" customHeight="1">
      <c r="A19" s="26" t="s">
        <v>45</v>
      </c>
      <c r="B19" s="33" t="s">
        <v>313</v>
      </c>
      <c r="C19" s="183">
        <f>SUM(C13:C18)</f>
        <v>334845761</v>
      </c>
      <c r="D19" s="183">
        <f>SUM(D13:D18)</f>
        <v>360583589</v>
      </c>
      <c r="E19" s="183"/>
      <c r="F19" s="183"/>
      <c r="G19" s="184">
        <f t="shared" si="2"/>
        <v>334845761</v>
      </c>
      <c r="H19" s="184">
        <f>SUM(H13:H14)</f>
        <v>360583589</v>
      </c>
      <c r="K19" s="197">
        <f>SUM(K13:K18)</f>
        <v>338988608</v>
      </c>
    </row>
    <row r="20" spans="1:8" ht="15" customHeight="1">
      <c r="A20" s="134" t="s">
        <v>12</v>
      </c>
      <c r="B20" s="135" t="s">
        <v>322</v>
      </c>
      <c r="C20" s="182"/>
      <c r="D20" s="182"/>
      <c r="E20" s="182"/>
      <c r="F20" s="182"/>
      <c r="G20" s="182">
        <f t="shared" si="2"/>
        <v>0</v>
      </c>
      <c r="H20" s="182">
        <f aca="true" t="shared" si="3" ref="H20:H47">SUM(D20+F20)</f>
        <v>0</v>
      </c>
    </row>
    <row r="21" spans="1:8" ht="15" customHeight="1">
      <c r="A21" s="134" t="s">
        <v>13</v>
      </c>
      <c r="B21" s="135" t="s">
        <v>323</v>
      </c>
      <c r="C21" s="182"/>
      <c r="D21" s="182"/>
      <c r="E21" s="182"/>
      <c r="F21" s="182"/>
      <c r="G21" s="182">
        <f t="shared" si="2"/>
        <v>0</v>
      </c>
      <c r="H21" s="182">
        <f t="shared" si="3"/>
        <v>0</v>
      </c>
    </row>
    <row r="22" spans="1:8" s="197" customFormat="1" ht="15" customHeight="1">
      <c r="A22" s="26" t="s">
        <v>47</v>
      </c>
      <c r="B22" s="33" t="s">
        <v>324</v>
      </c>
      <c r="C22" s="184"/>
      <c r="D22" s="184"/>
      <c r="E22" s="184"/>
      <c r="F22" s="184"/>
      <c r="G22" s="182">
        <f t="shared" si="2"/>
        <v>0</v>
      </c>
      <c r="H22" s="182">
        <f t="shared" si="3"/>
        <v>0</v>
      </c>
    </row>
    <row r="23" spans="1:8" ht="15" customHeight="1">
      <c r="A23" s="134" t="s">
        <v>14</v>
      </c>
      <c r="B23" s="135" t="s">
        <v>325</v>
      </c>
      <c r="C23" s="182"/>
      <c r="D23" s="182"/>
      <c r="E23" s="182"/>
      <c r="F23" s="182"/>
      <c r="G23" s="182">
        <f t="shared" si="2"/>
        <v>0</v>
      </c>
      <c r="H23" s="182">
        <f t="shared" si="3"/>
        <v>0</v>
      </c>
    </row>
    <row r="24" spans="1:8" ht="15" customHeight="1">
      <c r="A24" s="134" t="s">
        <v>15</v>
      </c>
      <c r="B24" s="135" t="s">
        <v>326</v>
      </c>
      <c r="C24" s="182"/>
      <c r="D24" s="182"/>
      <c r="E24" s="182"/>
      <c r="F24" s="182"/>
      <c r="G24" s="182">
        <f t="shared" si="2"/>
        <v>0</v>
      </c>
      <c r="H24" s="182">
        <f t="shared" si="3"/>
        <v>0</v>
      </c>
    </row>
    <row r="25" spans="1:8" ht="15" customHeight="1">
      <c r="A25" s="134" t="s">
        <v>16</v>
      </c>
      <c r="B25" s="135" t="s">
        <v>327</v>
      </c>
      <c r="C25" s="182">
        <v>85000000</v>
      </c>
      <c r="D25" s="182">
        <v>90183208</v>
      </c>
      <c r="E25" s="182"/>
      <c r="F25" s="182"/>
      <c r="G25" s="182">
        <f t="shared" si="2"/>
        <v>85000000</v>
      </c>
      <c r="H25" s="182">
        <f t="shared" si="3"/>
        <v>90183208</v>
      </c>
    </row>
    <row r="26" spans="1:8" ht="15" customHeight="1">
      <c r="A26" s="134" t="s">
        <v>17</v>
      </c>
      <c r="B26" s="135" t="s">
        <v>328</v>
      </c>
      <c r="C26" s="182">
        <v>85000000</v>
      </c>
      <c r="D26" s="182">
        <v>97072585</v>
      </c>
      <c r="E26" s="182"/>
      <c r="F26" s="182"/>
      <c r="G26" s="182">
        <f t="shared" si="2"/>
        <v>85000000</v>
      </c>
      <c r="H26" s="182">
        <f t="shared" si="3"/>
        <v>97072585</v>
      </c>
    </row>
    <row r="27" spans="1:8" ht="15" customHeight="1">
      <c r="A27" s="134" t="s">
        <v>18</v>
      </c>
      <c r="B27" s="135" t="s">
        <v>329</v>
      </c>
      <c r="C27" s="182"/>
      <c r="D27" s="182"/>
      <c r="E27" s="182"/>
      <c r="F27" s="182"/>
      <c r="G27" s="182">
        <f t="shared" si="2"/>
        <v>0</v>
      </c>
      <c r="H27" s="182">
        <f t="shared" si="3"/>
        <v>0</v>
      </c>
    </row>
    <row r="28" spans="1:8" ht="15" customHeight="1">
      <c r="A28" s="134" t="s">
        <v>330</v>
      </c>
      <c r="B28" s="135" t="s">
        <v>331</v>
      </c>
      <c r="C28" s="182"/>
      <c r="D28" s="182"/>
      <c r="E28" s="182"/>
      <c r="F28" s="182"/>
      <c r="G28" s="182">
        <f t="shared" si="2"/>
        <v>0</v>
      </c>
      <c r="H28" s="182">
        <f t="shared" si="3"/>
        <v>0</v>
      </c>
    </row>
    <row r="29" spans="1:8" ht="15" customHeight="1">
      <c r="A29" s="134" t="s">
        <v>19</v>
      </c>
      <c r="B29" s="135" t="s">
        <v>332</v>
      </c>
      <c r="C29" s="182">
        <v>20000000</v>
      </c>
      <c r="D29" s="182">
        <v>22301114</v>
      </c>
      <c r="E29" s="182"/>
      <c r="F29" s="182"/>
      <c r="G29" s="182">
        <f t="shared" si="2"/>
        <v>20000000</v>
      </c>
      <c r="H29" s="182">
        <f t="shared" si="3"/>
        <v>22301114</v>
      </c>
    </row>
    <row r="30" spans="1:8" ht="15" customHeight="1">
      <c r="A30" s="134" t="s">
        <v>20</v>
      </c>
      <c r="B30" s="135" t="s">
        <v>333</v>
      </c>
      <c r="C30" s="182">
        <v>2000000</v>
      </c>
      <c r="D30" s="182">
        <v>2232955</v>
      </c>
      <c r="E30" s="182"/>
      <c r="F30" s="182"/>
      <c r="G30" s="182">
        <f t="shared" si="2"/>
        <v>2000000</v>
      </c>
      <c r="H30" s="182">
        <f t="shared" si="3"/>
        <v>2232955</v>
      </c>
    </row>
    <row r="31" spans="1:8" s="197" customFormat="1" ht="15" customHeight="1">
      <c r="A31" s="26" t="s">
        <v>48</v>
      </c>
      <c r="B31" s="33" t="s">
        <v>334</v>
      </c>
      <c r="C31" s="184">
        <f>SUM(C26:C30)</f>
        <v>107000000</v>
      </c>
      <c r="D31" s="184">
        <f>SUM(D26:D30)</f>
        <v>121606654</v>
      </c>
      <c r="E31" s="184"/>
      <c r="F31" s="184"/>
      <c r="G31" s="184">
        <f t="shared" si="2"/>
        <v>107000000</v>
      </c>
      <c r="H31" s="184">
        <f t="shared" si="3"/>
        <v>121606654</v>
      </c>
    </row>
    <row r="32" spans="1:8" ht="15" customHeight="1">
      <c r="A32" s="134" t="s">
        <v>21</v>
      </c>
      <c r="B32" s="135" t="s">
        <v>335</v>
      </c>
      <c r="C32" s="182"/>
      <c r="D32" s="182">
        <v>4084026</v>
      </c>
      <c r="E32" s="182"/>
      <c r="F32" s="182"/>
      <c r="G32" s="182">
        <f t="shared" si="2"/>
        <v>0</v>
      </c>
      <c r="H32" s="182">
        <f t="shared" si="3"/>
        <v>4084026</v>
      </c>
    </row>
    <row r="33" spans="1:8" s="197" customFormat="1" ht="15" customHeight="1">
      <c r="A33" s="26" t="s">
        <v>49</v>
      </c>
      <c r="B33" s="33" t="s">
        <v>336</v>
      </c>
      <c r="C33" s="184">
        <f>C25+C31</f>
        <v>192000000</v>
      </c>
      <c r="D33" s="184">
        <f>D25+D31+D32</f>
        <v>215873888</v>
      </c>
      <c r="E33" s="184"/>
      <c r="F33" s="184"/>
      <c r="G33" s="184">
        <f t="shared" si="2"/>
        <v>192000000</v>
      </c>
      <c r="H33" s="184">
        <f t="shared" si="3"/>
        <v>215873888</v>
      </c>
    </row>
    <row r="34" spans="1:8" ht="15" customHeight="1">
      <c r="A34" s="137" t="s">
        <v>337</v>
      </c>
      <c r="B34" s="135" t="s">
        <v>338</v>
      </c>
      <c r="C34" s="182">
        <v>20000000</v>
      </c>
      <c r="D34" s="182">
        <v>19220304</v>
      </c>
      <c r="E34" s="182"/>
      <c r="F34" s="182"/>
      <c r="G34" s="182">
        <f t="shared" si="2"/>
        <v>20000000</v>
      </c>
      <c r="H34" s="182">
        <f t="shared" si="3"/>
        <v>19220304</v>
      </c>
    </row>
    <row r="35" spans="1:8" ht="15" customHeight="1">
      <c r="A35" s="137" t="s">
        <v>22</v>
      </c>
      <c r="B35" s="135" t="s">
        <v>339</v>
      </c>
      <c r="C35" s="182">
        <v>16150000</v>
      </c>
      <c r="D35" s="182">
        <v>16787589</v>
      </c>
      <c r="E35" s="182"/>
      <c r="F35" s="182"/>
      <c r="G35" s="182">
        <f t="shared" si="2"/>
        <v>16150000</v>
      </c>
      <c r="H35" s="182">
        <f t="shared" si="3"/>
        <v>16787589</v>
      </c>
    </row>
    <row r="36" spans="1:8" ht="15" customHeight="1">
      <c r="A36" s="137" t="s">
        <v>23</v>
      </c>
      <c r="B36" s="135" t="s">
        <v>340</v>
      </c>
      <c r="C36" s="182">
        <v>7000000</v>
      </c>
      <c r="D36" s="182">
        <v>3171658</v>
      </c>
      <c r="E36" s="182"/>
      <c r="F36" s="182"/>
      <c r="G36" s="182">
        <f t="shared" si="2"/>
        <v>7000000</v>
      </c>
      <c r="H36" s="182">
        <f t="shared" si="3"/>
        <v>3171658</v>
      </c>
    </row>
    <row r="37" spans="1:8" ht="15" customHeight="1">
      <c r="A37" s="137" t="s">
        <v>24</v>
      </c>
      <c r="B37" s="135" t="s">
        <v>341</v>
      </c>
      <c r="C37" s="182">
        <v>400000</v>
      </c>
      <c r="D37" s="182">
        <v>9767510</v>
      </c>
      <c r="E37" s="182"/>
      <c r="F37" s="182"/>
      <c r="G37" s="182">
        <f t="shared" si="2"/>
        <v>400000</v>
      </c>
      <c r="H37" s="182">
        <f t="shared" si="3"/>
        <v>9767510</v>
      </c>
    </row>
    <row r="38" spans="1:8" ht="15" customHeight="1">
      <c r="A38" s="137" t="s">
        <v>342</v>
      </c>
      <c r="B38" s="135" t="s">
        <v>343</v>
      </c>
      <c r="C38" s="182">
        <v>6000000</v>
      </c>
      <c r="D38" s="182">
        <v>881276</v>
      </c>
      <c r="E38" s="182"/>
      <c r="F38" s="182"/>
      <c r="G38" s="182">
        <f t="shared" si="2"/>
        <v>6000000</v>
      </c>
      <c r="H38" s="182">
        <f t="shared" si="3"/>
        <v>881276</v>
      </c>
    </row>
    <row r="39" spans="1:8" ht="15" customHeight="1">
      <c r="A39" s="137" t="s">
        <v>344</v>
      </c>
      <c r="B39" s="135" t="s">
        <v>345</v>
      </c>
      <c r="C39" s="182">
        <v>5000000</v>
      </c>
      <c r="D39" s="182">
        <v>8000843</v>
      </c>
      <c r="E39" s="182"/>
      <c r="F39" s="182"/>
      <c r="G39" s="182">
        <f t="shared" si="2"/>
        <v>5000000</v>
      </c>
      <c r="H39" s="182">
        <f t="shared" si="3"/>
        <v>8000843</v>
      </c>
    </row>
    <row r="40" spans="1:8" ht="15" customHeight="1">
      <c r="A40" s="137" t="s">
        <v>346</v>
      </c>
      <c r="B40" s="135" t="s">
        <v>347</v>
      </c>
      <c r="C40" s="182"/>
      <c r="D40" s="182"/>
      <c r="E40" s="182"/>
      <c r="F40" s="182"/>
      <c r="G40" s="182">
        <f t="shared" si="2"/>
        <v>0</v>
      </c>
      <c r="H40" s="182">
        <f t="shared" si="3"/>
        <v>0</v>
      </c>
    </row>
    <row r="41" spans="1:8" ht="15" customHeight="1">
      <c r="A41" s="137" t="s">
        <v>25</v>
      </c>
      <c r="B41" s="135" t="s">
        <v>348</v>
      </c>
      <c r="C41" s="182"/>
      <c r="D41" s="182">
        <v>402</v>
      </c>
      <c r="E41" s="182"/>
      <c r="F41" s="182"/>
      <c r="G41" s="182">
        <f t="shared" si="2"/>
        <v>0</v>
      </c>
      <c r="H41" s="182">
        <f t="shared" si="3"/>
        <v>402</v>
      </c>
    </row>
    <row r="42" spans="1:8" ht="15" customHeight="1">
      <c r="A42" s="137" t="s">
        <v>26</v>
      </c>
      <c r="B42" s="135" t="s">
        <v>349</v>
      </c>
      <c r="C42" s="182"/>
      <c r="D42" s="182">
        <v>1633600</v>
      </c>
      <c r="E42" s="182"/>
      <c r="F42" s="182"/>
      <c r="G42" s="182">
        <f t="shared" si="2"/>
        <v>0</v>
      </c>
      <c r="H42" s="182">
        <f t="shared" si="3"/>
        <v>1633600</v>
      </c>
    </row>
    <row r="43" spans="1:8" ht="15" customHeight="1">
      <c r="A43" s="137" t="s">
        <v>463</v>
      </c>
      <c r="B43" s="135" t="s">
        <v>350</v>
      </c>
      <c r="C43" s="182"/>
      <c r="D43" s="182">
        <v>1432679</v>
      </c>
      <c r="E43" s="182"/>
      <c r="F43" s="182"/>
      <c r="G43" s="182">
        <f t="shared" si="2"/>
        <v>0</v>
      </c>
      <c r="H43" s="182">
        <f t="shared" si="3"/>
        <v>1432679</v>
      </c>
    </row>
    <row r="44" spans="1:8" ht="15" customHeight="1">
      <c r="A44" s="137" t="s">
        <v>27</v>
      </c>
      <c r="B44" s="135" t="s">
        <v>97</v>
      </c>
      <c r="C44" s="182">
        <v>2480000</v>
      </c>
      <c r="D44" s="182">
        <v>21839125</v>
      </c>
      <c r="E44" s="182"/>
      <c r="F44" s="182"/>
      <c r="G44" s="182">
        <f t="shared" si="2"/>
        <v>2480000</v>
      </c>
      <c r="H44" s="182">
        <f t="shared" si="3"/>
        <v>21839125</v>
      </c>
    </row>
    <row r="45" spans="1:8" s="197" customFormat="1" ht="15" customHeight="1">
      <c r="A45" s="28" t="s">
        <v>50</v>
      </c>
      <c r="B45" s="33" t="s">
        <v>351</v>
      </c>
      <c r="C45" s="184">
        <f>C34+C35+C36+C37+C38+C39+C44</f>
        <v>57030000</v>
      </c>
      <c r="D45" s="184">
        <f>SUM(D34:D44)</f>
        <v>82734986</v>
      </c>
      <c r="E45" s="184"/>
      <c r="F45" s="184"/>
      <c r="G45" s="184">
        <f t="shared" si="2"/>
        <v>57030000</v>
      </c>
      <c r="H45" s="184">
        <f t="shared" si="3"/>
        <v>82734986</v>
      </c>
    </row>
    <row r="46" spans="1:8" ht="15" customHeight="1">
      <c r="A46" s="137" t="s">
        <v>360</v>
      </c>
      <c r="B46" s="135" t="s">
        <v>361</v>
      </c>
      <c r="C46" s="182"/>
      <c r="D46" s="182"/>
      <c r="E46" s="182"/>
      <c r="F46" s="182"/>
      <c r="G46" s="182">
        <f t="shared" si="2"/>
        <v>0</v>
      </c>
      <c r="H46" s="182">
        <f t="shared" si="3"/>
        <v>0</v>
      </c>
    </row>
    <row r="47" spans="1:8" ht="15" customHeight="1">
      <c r="A47" s="134" t="s">
        <v>31</v>
      </c>
      <c r="B47" s="135" t="s">
        <v>362</v>
      </c>
      <c r="C47" s="182"/>
      <c r="D47" s="182"/>
      <c r="E47" s="182"/>
      <c r="F47" s="182"/>
      <c r="G47" s="182">
        <f t="shared" si="2"/>
        <v>0</v>
      </c>
      <c r="H47" s="182">
        <f t="shared" si="3"/>
        <v>0</v>
      </c>
    </row>
    <row r="48" spans="1:8" ht="15" customHeight="1">
      <c r="A48" s="134" t="s">
        <v>32</v>
      </c>
      <c r="B48" s="135" t="s">
        <v>363</v>
      </c>
      <c r="C48" s="182"/>
      <c r="D48" s="182"/>
      <c r="E48" s="182"/>
      <c r="F48" s="182"/>
      <c r="G48" s="182"/>
      <c r="H48" s="182"/>
    </row>
    <row r="49" spans="1:8" ht="15" customHeight="1">
      <c r="A49" s="137" t="s">
        <v>469</v>
      </c>
      <c r="B49" s="135" t="s">
        <v>296</v>
      </c>
      <c r="C49" s="182">
        <v>45029459</v>
      </c>
      <c r="D49" s="182">
        <v>37786468</v>
      </c>
      <c r="E49" s="182"/>
      <c r="F49" s="182"/>
      <c r="G49" s="182">
        <f aca="true" t="shared" si="4" ref="G49:G68">SUM(C49+E49)</f>
        <v>45029459</v>
      </c>
      <c r="H49" s="182">
        <f aca="true" t="shared" si="5" ref="H49:H68">SUM(D49+F49)</f>
        <v>37786468</v>
      </c>
    </row>
    <row r="50" spans="1:8" s="197" customFormat="1" ht="15" customHeight="1">
      <c r="A50" s="26" t="s">
        <v>52</v>
      </c>
      <c r="B50" s="33" t="s">
        <v>364</v>
      </c>
      <c r="C50" s="184">
        <f>SUM(C46:C49)</f>
        <v>45029459</v>
      </c>
      <c r="D50" s="184">
        <f>SUM(D46:D49)</f>
        <v>37786468</v>
      </c>
      <c r="E50" s="184"/>
      <c r="F50" s="184"/>
      <c r="G50" s="184">
        <f t="shared" si="4"/>
        <v>45029459</v>
      </c>
      <c r="H50" s="184">
        <f t="shared" si="5"/>
        <v>37786468</v>
      </c>
    </row>
    <row r="51" spans="1:8" s="233" customFormat="1" ht="15" customHeight="1">
      <c r="A51" s="198" t="s">
        <v>62</v>
      </c>
      <c r="B51" s="199"/>
      <c r="C51" s="211"/>
      <c r="D51" s="211"/>
      <c r="E51" s="211"/>
      <c r="F51" s="211"/>
      <c r="G51" s="200">
        <f t="shared" si="4"/>
        <v>0</v>
      </c>
      <c r="H51" s="200">
        <f t="shared" si="5"/>
        <v>0</v>
      </c>
    </row>
    <row r="52" spans="1:8" ht="15" customHeight="1">
      <c r="A52" s="134" t="s">
        <v>314</v>
      </c>
      <c r="B52" s="135" t="s">
        <v>315</v>
      </c>
      <c r="C52" s="182"/>
      <c r="D52" s="182">
        <v>77710703</v>
      </c>
      <c r="E52" s="182"/>
      <c r="F52" s="182"/>
      <c r="G52" s="182">
        <f t="shared" si="4"/>
        <v>0</v>
      </c>
      <c r="H52" s="182">
        <f t="shared" si="5"/>
        <v>77710703</v>
      </c>
    </row>
    <row r="53" spans="1:8" ht="15" customHeight="1">
      <c r="A53" s="134" t="s">
        <v>316</v>
      </c>
      <c r="B53" s="135" t="s">
        <v>317</v>
      </c>
      <c r="C53" s="182"/>
      <c r="D53" s="182"/>
      <c r="E53" s="182"/>
      <c r="F53" s="182"/>
      <c r="G53" s="182">
        <f t="shared" si="4"/>
        <v>0</v>
      </c>
      <c r="H53" s="182">
        <f t="shared" si="5"/>
        <v>0</v>
      </c>
    </row>
    <row r="54" spans="1:8" ht="15" customHeight="1">
      <c r="A54" s="134" t="s">
        <v>9</v>
      </c>
      <c r="B54" s="135" t="s">
        <v>318</v>
      </c>
      <c r="C54" s="182"/>
      <c r="D54" s="182"/>
      <c r="E54" s="182"/>
      <c r="F54" s="182"/>
      <c r="G54" s="182">
        <f t="shared" si="4"/>
        <v>0</v>
      </c>
      <c r="H54" s="182">
        <f t="shared" si="5"/>
        <v>0</v>
      </c>
    </row>
    <row r="55" spans="1:8" ht="15" customHeight="1">
      <c r="A55" s="134" t="s">
        <v>10</v>
      </c>
      <c r="B55" s="135" t="s">
        <v>319</v>
      </c>
      <c r="C55" s="182"/>
      <c r="D55" s="182"/>
      <c r="E55" s="182"/>
      <c r="F55" s="182"/>
      <c r="G55" s="182">
        <f t="shared" si="4"/>
        <v>0</v>
      </c>
      <c r="H55" s="182">
        <f t="shared" si="5"/>
        <v>0</v>
      </c>
    </row>
    <row r="56" spans="1:8" ht="15" customHeight="1">
      <c r="A56" s="134" t="s">
        <v>11</v>
      </c>
      <c r="B56" s="135" t="s">
        <v>320</v>
      </c>
      <c r="C56" s="182"/>
      <c r="D56" s="182"/>
      <c r="E56" s="182">
        <v>166783581</v>
      </c>
      <c r="F56" s="182">
        <v>72920247</v>
      </c>
      <c r="G56" s="182">
        <f t="shared" si="4"/>
        <v>166783581</v>
      </c>
      <c r="H56" s="182">
        <f t="shared" si="5"/>
        <v>72920247</v>
      </c>
    </row>
    <row r="57" spans="1:8" s="197" customFormat="1" ht="15" customHeight="1">
      <c r="A57" s="26" t="s">
        <v>46</v>
      </c>
      <c r="B57" s="33" t="s">
        <v>321</v>
      </c>
      <c r="C57" s="27">
        <f>SUM(C52:C56)</f>
        <v>0</v>
      </c>
      <c r="D57" s="27">
        <f>SUM(D52:D56)</f>
        <v>77710703</v>
      </c>
      <c r="E57" s="27">
        <f>SUM(E56)</f>
        <v>166783581</v>
      </c>
      <c r="F57" s="27">
        <f>F52+F56</f>
        <v>72920247</v>
      </c>
      <c r="G57" s="184">
        <f t="shared" si="4"/>
        <v>166783581</v>
      </c>
      <c r="H57" s="184">
        <f t="shared" si="5"/>
        <v>150630950</v>
      </c>
    </row>
    <row r="58" spans="1:8" ht="15" customHeight="1">
      <c r="A58" s="137" t="s">
        <v>28</v>
      </c>
      <c r="B58" s="135" t="s">
        <v>352</v>
      </c>
      <c r="C58" s="182"/>
      <c r="D58" s="182"/>
      <c r="E58" s="182"/>
      <c r="F58" s="182"/>
      <c r="G58" s="182">
        <f t="shared" si="4"/>
        <v>0</v>
      </c>
      <c r="H58" s="182">
        <f t="shared" si="5"/>
        <v>0</v>
      </c>
    </row>
    <row r="59" spans="1:8" ht="15" customHeight="1">
      <c r="A59" s="137" t="s">
        <v>29</v>
      </c>
      <c r="B59" s="135" t="s">
        <v>353</v>
      </c>
      <c r="C59" s="182"/>
      <c r="D59" s="182"/>
      <c r="E59" s="182">
        <v>600000</v>
      </c>
      <c r="F59" s="182">
        <v>7845600</v>
      </c>
      <c r="G59" s="182">
        <f t="shared" si="4"/>
        <v>600000</v>
      </c>
      <c r="H59" s="182">
        <f t="shared" si="5"/>
        <v>7845600</v>
      </c>
    </row>
    <row r="60" spans="1:8" ht="15" customHeight="1">
      <c r="A60" s="137" t="s">
        <v>354</v>
      </c>
      <c r="B60" s="135" t="s">
        <v>355</v>
      </c>
      <c r="C60" s="182"/>
      <c r="D60" s="182"/>
      <c r="E60" s="182"/>
      <c r="F60" s="182"/>
      <c r="G60" s="182">
        <f t="shared" si="4"/>
        <v>0</v>
      </c>
      <c r="H60" s="182">
        <f t="shared" si="5"/>
        <v>0</v>
      </c>
    </row>
    <row r="61" spans="1:8" ht="15" customHeight="1">
      <c r="A61" s="137" t="s">
        <v>30</v>
      </c>
      <c r="B61" s="135" t="s">
        <v>356</v>
      </c>
      <c r="C61" s="182"/>
      <c r="D61" s="182"/>
      <c r="E61" s="182"/>
      <c r="F61" s="182"/>
      <c r="G61" s="182">
        <f t="shared" si="4"/>
        <v>0</v>
      </c>
      <c r="H61" s="182">
        <f t="shared" si="5"/>
        <v>0</v>
      </c>
    </row>
    <row r="62" spans="1:8" ht="15" customHeight="1">
      <c r="A62" s="137" t="s">
        <v>357</v>
      </c>
      <c r="B62" s="135" t="s">
        <v>358</v>
      </c>
      <c r="C62" s="182"/>
      <c r="D62" s="182"/>
      <c r="E62" s="182"/>
      <c r="F62" s="182"/>
      <c r="G62" s="182">
        <f t="shared" si="4"/>
        <v>0</v>
      </c>
      <c r="H62" s="182">
        <f t="shared" si="5"/>
        <v>0</v>
      </c>
    </row>
    <row r="63" spans="1:8" s="197" customFormat="1" ht="15" customHeight="1">
      <c r="A63" s="26" t="s">
        <v>51</v>
      </c>
      <c r="B63" s="33" t="s">
        <v>359</v>
      </c>
      <c r="C63" s="184">
        <v>0</v>
      </c>
      <c r="D63" s="184">
        <v>0</v>
      </c>
      <c r="E63" s="184">
        <f>SUM(E58:E62)</f>
        <v>600000</v>
      </c>
      <c r="F63" s="184">
        <f>SUM(F59:F62)</f>
        <v>7845600</v>
      </c>
      <c r="G63" s="184">
        <f t="shared" si="4"/>
        <v>600000</v>
      </c>
      <c r="H63" s="184">
        <f t="shared" si="5"/>
        <v>7845600</v>
      </c>
    </row>
    <row r="64" spans="1:8" ht="15" customHeight="1">
      <c r="A64" s="137" t="s">
        <v>365</v>
      </c>
      <c r="B64" s="135" t="s">
        <v>366</v>
      </c>
      <c r="C64" s="182"/>
      <c r="D64" s="182"/>
      <c r="E64" s="182"/>
      <c r="F64" s="182"/>
      <c r="G64" s="182">
        <f t="shared" si="4"/>
        <v>0</v>
      </c>
      <c r="H64" s="182">
        <f t="shared" si="5"/>
        <v>0</v>
      </c>
    </row>
    <row r="65" spans="1:8" ht="15" customHeight="1">
      <c r="A65" s="134" t="s">
        <v>33</v>
      </c>
      <c r="B65" s="135" t="s">
        <v>367</v>
      </c>
      <c r="C65" s="182"/>
      <c r="D65" s="182"/>
      <c r="E65" s="182"/>
      <c r="F65" s="182"/>
      <c r="G65" s="182">
        <f t="shared" si="4"/>
        <v>0</v>
      </c>
      <c r="H65" s="182">
        <f t="shared" si="5"/>
        <v>0</v>
      </c>
    </row>
    <row r="66" spans="1:8" ht="15" customHeight="1">
      <c r="A66" s="137" t="s">
        <v>34</v>
      </c>
      <c r="B66" s="135" t="s">
        <v>297</v>
      </c>
      <c r="C66" s="182"/>
      <c r="D66" s="182"/>
      <c r="E66" s="182">
        <v>0</v>
      </c>
      <c r="F66" s="182">
        <v>533000</v>
      </c>
      <c r="G66" s="182">
        <f t="shared" si="4"/>
        <v>0</v>
      </c>
      <c r="H66" s="182">
        <f t="shared" si="5"/>
        <v>533000</v>
      </c>
    </row>
    <row r="67" spans="1:8" s="197" customFormat="1" ht="15" customHeight="1">
      <c r="A67" s="26" t="s">
        <v>54</v>
      </c>
      <c r="B67" s="33" t="s">
        <v>369</v>
      </c>
      <c r="C67" s="184"/>
      <c r="D67" s="184">
        <f>SUM(D64:D66)</f>
        <v>0</v>
      </c>
      <c r="E67" s="184">
        <f>SUM(E66)</f>
        <v>0</v>
      </c>
      <c r="F67" s="184">
        <f>SUM(F64:F66)</f>
        <v>533000</v>
      </c>
      <c r="G67" s="182">
        <f t="shared" si="4"/>
        <v>0</v>
      </c>
      <c r="H67" s="184">
        <f t="shared" si="5"/>
        <v>533000</v>
      </c>
    </row>
    <row r="68" spans="1:8" s="235" customFormat="1" ht="15" customHeight="1">
      <c r="A68" s="198" t="s">
        <v>61</v>
      </c>
      <c r="B68" s="199"/>
      <c r="C68" s="200"/>
      <c r="D68" s="200"/>
      <c r="E68" s="201"/>
      <c r="F68" s="201"/>
      <c r="G68" s="200">
        <f t="shared" si="4"/>
        <v>0</v>
      </c>
      <c r="H68" s="200">
        <f t="shared" si="5"/>
        <v>0</v>
      </c>
    </row>
    <row r="69" spans="1:11" s="222" customFormat="1" ht="14.25">
      <c r="A69" s="202" t="s">
        <v>53</v>
      </c>
      <c r="B69" s="203" t="s">
        <v>370</v>
      </c>
      <c r="C69" s="204">
        <f>SUM(C19+C33+C45+C50+C57+C63+C67)</f>
        <v>628905220</v>
      </c>
      <c r="D69" s="204">
        <f>SUM(D19+D33+D45+D50+D57+D63+D67)</f>
        <v>774689634</v>
      </c>
      <c r="E69" s="204">
        <f>SUM(E19+E33+E45+E50+E57+E63+E67)</f>
        <v>167383581</v>
      </c>
      <c r="F69" s="204">
        <f>SUM(F19+F33+F45+F50+F57+F63+F67)</f>
        <v>81298847</v>
      </c>
      <c r="G69" s="204">
        <f>SUM(G19+G33+G45+G50+G57+G63+G67)</f>
        <v>796288801</v>
      </c>
      <c r="H69" s="204">
        <f>SUM(H19+H33+H45+H50+H57+H63+H67)</f>
        <v>855988481</v>
      </c>
      <c r="I69" s="333"/>
      <c r="K69" s="222">
        <v>765750288</v>
      </c>
    </row>
    <row r="70" spans="1:11" s="238" customFormat="1" ht="14.25">
      <c r="A70" s="206" t="s">
        <v>69</v>
      </c>
      <c r="B70" s="207"/>
      <c r="C70" s="212"/>
      <c r="D70" s="212"/>
      <c r="E70" s="212"/>
      <c r="F70" s="212"/>
      <c r="G70" s="237">
        <f aca="true" t="shared" si="6" ref="G69:G99">SUM(C70+E70)</f>
        <v>0</v>
      </c>
      <c r="H70" s="237">
        <f aca="true" t="shared" si="7" ref="H70:H98">SUM(D70+F70)</f>
        <v>0</v>
      </c>
      <c r="K70" s="238">
        <v>875000</v>
      </c>
    </row>
    <row r="71" spans="1:11" s="238" customFormat="1" ht="14.25">
      <c r="A71" s="206" t="s">
        <v>70</v>
      </c>
      <c r="B71" s="207"/>
      <c r="C71" s="212"/>
      <c r="D71" s="212"/>
      <c r="E71" s="212"/>
      <c r="F71" s="212"/>
      <c r="G71" s="237">
        <f t="shared" si="6"/>
        <v>0</v>
      </c>
      <c r="H71" s="237">
        <f t="shared" si="7"/>
        <v>0</v>
      </c>
      <c r="K71" s="238">
        <f>SUM(K69:K70)</f>
        <v>766625288</v>
      </c>
    </row>
    <row r="72" spans="1:8" ht="14.25">
      <c r="A72" s="147" t="s">
        <v>35</v>
      </c>
      <c r="B72" s="134" t="s">
        <v>371</v>
      </c>
      <c r="C72" s="182"/>
      <c r="D72" s="182"/>
      <c r="E72" s="182"/>
      <c r="F72" s="182"/>
      <c r="G72" s="182">
        <f t="shared" si="6"/>
        <v>0</v>
      </c>
      <c r="H72" s="182">
        <f t="shared" si="7"/>
        <v>0</v>
      </c>
    </row>
    <row r="73" spans="1:8" ht="14.25">
      <c r="A73" s="137" t="s">
        <v>372</v>
      </c>
      <c r="B73" s="134" t="s">
        <v>373</v>
      </c>
      <c r="C73" s="182"/>
      <c r="D73" s="182"/>
      <c r="E73" s="182"/>
      <c r="F73" s="182"/>
      <c r="G73" s="182">
        <f t="shared" si="6"/>
        <v>0</v>
      </c>
      <c r="H73" s="182">
        <f t="shared" si="7"/>
        <v>0</v>
      </c>
    </row>
    <row r="74" spans="1:8" ht="14.25">
      <c r="A74" s="147" t="s">
        <v>36</v>
      </c>
      <c r="B74" s="134" t="s">
        <v>374</v>
      </c>
      <c r="C74" s="182"/>
      <c r="D74" s="182"/>
      <c r="E74" s="182"/>
      <c r="F74" s="182"/>
      <c r="G74" s="182">
        <f t="shared" si="6"/>
        <v>0</v>
      </c>
      <c r="H74" s="182">
        <f t="shared" si="7"/>
        <v>0</v>
      </c>
    </row>
    <row r="75" spans="1:8" s="197" customFormat="1" ht="14.25">
      <c r="A75" s="28" t="s">
        <v>55</v>
      </c>
      <c r="B75" s="26" t="s">
        <v>375</v>
      </c>
      <c r="C75" s="184">
        <f>SUM(C72:C74)</f>
        <v>0</v>
      </c>
      <c r="D75" s="27">
        <f>SUM(D72:D74)</f>
        <v>0</v>
      </c>
      <c r="E75" s="27"/>
      <c r="F75" s="27"/>
      <c r="G75" s="182">
        <f t="shared" si="6"/>
        <v>0</v>
      </c>
      <c r="H75" s="182">
        <f t="shared" si="7"/>
        <v>0</v>
      </c>
    </row>
    <row r="76" spans="1:8" ht="14.25">
      <c r="A76" s="137" t="s">
        <v>37</v>
      </c>
      <c r="B76" s="134" t="s">
        <v>376</v>
      </c>
      <c r="C76" s="182"/>
      <c r="D76" s="182"/>
      <c r="E76" s="182"/>
      <c r="F76" s="182"/>
      <c r="G76" s="182">
        <f t="shared" si="6"/>
        <v>0</v>
      </c>
      <c r="H76" s="182">
        <f t="shared" si="7"/>
        <v>0</v>
      </c>
    </row>
    <row r="77" spans="1:8" ht="14.25">
      <c r="A77" s="147" t="s">
        <v>377</v>
      </c>
      <c r="B77" s="134" t="s">
        <v>378</v>
      </c>
      <c r="C77" s="182"/>
      <c r="D77" s="182"/>
      <c r="E77" s="182"/>
      <c r="F77" s="182"/>
      <c r="G77" s="182">
        <f t="shared" si="6"/>
        <v>0</v>
      </c>
      <c r="H77" s="182">
        <f t="shared" si="7"/>
        <v>0</v>
      </c>
    </row>
    <row r="78" spans="1:8" ht="14.25">
      <c r="A78" s="137" t="s">
        <v>38</v>
      </c>
      <c r="B78" s="134" t="s">
        <v>379</v>
      </c>
      <c r="C78" s="182"/>
      <c r="D78" s="182"/>
      <c r="E78" s="182"/>
      <c r="F78" s="182"/>
      <c r="G78" s="182">
        <f t="shared" si="6"/>
        <v>0</v>
      </c>
      <c r="H78" s="182">
        <f t="shared" si="7"/>
        <v>0</v>
      </c>
    </row>
    <row r="79" spans="1:8" ht="14.25">
      <c r="A79" s="147" t="s">
        <v>380</v>
      </c>
      <c r="B79" s="134" t="s">
        <v>381</v>
      </c>
      <c r="C79" s="182"/>
      <c r="D79" s="182"/>
      <c r="E79" s="182"/>
      <c r="F79" s="182"/>
      <c r="G79" s="182">
        <f t="shared" si="6"/>
        <v>0</v>
      </c>
      <c r="H79" s="182">
        <f t="shared" si="7"/>
        <v>0</v>
      </c>
    </row>
    <row r="80" spans="1:8" s="197" customFormat="1" ht="14.25">
      <c r="A80" s="39" t="s">
        <v>56</v>
      </c>
      <c r="B80" s="26" t="s">
        <v>382</v>
      </c>
      <c r="C80" s="184"/>
      <c r="D80" s="184"/>
      <c r="E80" s="184"/>
      <c r="F80" s="184"/>
      <c r="G80" s="182">
        <f t="shared" si="6"/>
        <v>0</v>
      </c>
      <c r="H80" s="182">
        <f t="shared" si="7"/>
        <v>0</v>
      </c>
    </row>
    <row r="81" spans="1:8" ht="14.25">
      <c r="A81" s="134" t="s">
        <v>67</v>
      </c>
      <c r="B81" s="134" t="s">
        <v>383</v>
      </c>
      <c r="C81" s="182">
        <v>51752874</v>
      </c>
      <c r="D81" s="182">
        <v>39484238</v>
      </c>
      <c r="E81" s="182">
        <v>350000000</v>
      </c>
      <c r="F81" s="182">
        <v>350000000</v>
      </c>
      <c r="G81" s="182">
        <f t="shared" si="6"/>
        <v>401752874</v>
      </c>
      <c r="H81" s="182">
        <f t="shared" si="7"/>
        <v>389484238</v>
      </c>
    </row>
    <row r="82" spans="1:8" ht="14.25">
      <c r="A82" s="134" t="s">
        <v>68</v>
      </c>
      <c r="B82" s="134" t="s">
        <v>383</v>
      </c>
      <c r="C82" s="182"/>
      <c r="D82" s="182"/>
      <c r="E82" s="182"/>
      <c r="F82" s="182"/>
      <c r="G82" s="182">
        <f t="shared" si="6"/>
        <v>0</v>
      </c>
      <c r="H82" s="182">
        <f t="shared" si="7"/>
        <v>0</v>
      </c>
    </row>
    <row r="83" spans="1:8" ht="14.25">
      <c r="A83" s="134" t="s">
        <v>65</v>
      </c>
      <c r="B83" s="134" t="s">
        <v>384</v>
      </c>
      <c r="C83" s="182"/>
      <c r="D83" s="182"/>
      <c r="E83" s="182"/>
      <c r="F83" s="182"/>
      <c r="G83" s="182">
        <f t="shared" si="6"/>
        <v>0</v>
      </c>
      <c r="H83" s="182">
        <f t="shared" si="7"/>
        <v>0</v>
      </c>
    </row>
    <row r="84" spans="1:8" ht="14.25">
      <c r="A84" s="134" t="s">
        <v>66</v>
      </c>
      <c r="B84" s="134" t="s">
        <v>384</v>
      </c>
      <c r="C84" s="182"/>
      <c r="D84" s="182"/>
      <c r="E84" s="182"/>
      <c r="F84" s="182"/>
      <c r="G84" s="182">
        <f t="shared" si="6"/>
        <v>0</v>
      </c>
      <c r="H84" s="182">
        <f t="shared" si="7"/>
        <v>0</v>
      </c>
    </row>
    <row r="85" spans="1:8" s="197" customFormat="1" ht="13.5" customHeight="1">
      <c r="A85" s="26" t="s">
        <v>57</v>
      </c>
      <c r="B85" s="26" t="s">
        <v>385</v>
      </c>
      <c r="C85" s="27">
        <f>SUM(C81:C84)</f>
        <v>51752874</v>
      </c>
      <c r="D85" s="27">
        <f>SUM(D81:D84)</f>
        <v>39484238</v>
      </c>
      <c r="E85" s="27"/>
      <c r="F85" s="27"/>
      <c r="G85" s="182">
        <f t="shared" si="6"/>
        <v>51752874</v>
      </c>
      <c r="H85" s="182">
        <f t="shared" si="7"/>
        <v>39484238</v>
      </c>
    </row>
    <row r="86" spans="1:8" ht="14.25">
      <c r="A86" s="147" t="s">
        <v>386</v>
      </c>
      <c r="B86" s="134" t="s">
        <v>387</v>
      </c>
      <c r="C86" s="182"/>
      <c r="D86" s="182">
        <v>11242227</v>
      </c>
      <c r="E86" s="182"/>
      <c r="F86" s="182"/>
      <c r="G86" s="182">
        <f t="shared" si="6"/>
        <v>0</v>
      </c>
      <c r="H86" s="182">
        <f t="shared" si="7"/>
        <v>11242227</v>
      </c>
    </row>
    <row r="87" spans="1:8" ht="14.25">
      <c r="A87" s="147" t="s">
        <v>388</v>
      </c>
      <c r="B87" s="134" t="s">
        <v>389</v>
      </c>
      <c r="C87" s="182"/>
      <c r="D87" s="182"/>
      <c r="E87" s="182"/>
      <c r="F87" s="182"/>
      <c r="G87" s="182">
        <f t="shared" si="6"/>
        <v>0</v>
      </c>
      <c r="H87" s="182">
        <f t="shared" si="7"/>
        <v>0</v>
      </c>
    </row>
    <row r="88" spans="1:8" ht="14.25">
      <c r="A88" s="147" t="s">
        <v>390</v>
      </c>
      <c r="B88" s="134" t="s">
        <v>391</v>
      </c>
      <c r="C88" s="182"/>
      <c r="D88" s="182"/>
      <c r="E88" s="182"/>
      <c r="F88" s="182"/>
      <c r="G88" s="182">
        <f t="shared" si="6"/>
        <v>0</v>
      </c>
      <c r="H88" s="182">
        <f t="shared" si="7"/>
        <v>0</v>
      </c>
    </row>
    <row r="89" spans="1:8" ht="14.25">
      <c r="A89" s="147" t="s">
        <v>392</v>
      </c>
      <c r="B89" s="134" t="s">
        <v>393</v>
      </c>
      <c r="C89" s="182"/>
      <c r="D89" s="182"/>
      <c r="E89" s="182"/>
      <c r="F89" s="182"/>
      <c r="G89" s="182">
        <f t="shared" si="6"/>
        <v>0</v>
      </c>
      <c r="H89" s="182">
        <f t="shared" si="7"/>
        <v>0</v>
      </c>
    </row>
    <row r="90" spans="1:8" ht="14.25">
      <c r="A90" s="137" t="s">
        <v>39</v>
      </c>
      <c r="B90" s="134" t="s">
        <v>394</v>
      </c>
      <c r="C90" s="182"/>
      <c r="D90" s="182"/>
      <c r="E90" s="182"/>
      <c r="F90" s="182"/>
      <c r="G90" s="182">
        <f t="shared" si="6"/>
        <v>0</v>
      </c>
      <c r="H90" s="182">
        <f t="shared" si="7"/>
        <v>0</v>
      </c>
    </row>
    <row r="91" spans="1:8" s="197" customFormat="1" ht="14.25">
      <c r="A91" s="28" t="s">
        <v>58</v>
      </c>
      <c r="B91" s="26" t="s">
        <v>395</v>
      </c>
      <c r="C91" s="27">
        <f>SUM(C75+C80+C85+C86+C87+C88+C89+C90)</f>
        <v>51752874</v>
      </c>
      <c r="D91" s="27">
        <f>SUM(D75+D80+D85+D86+D87+D88+D89+D90)</f>
        <v>50726465</v>
      </c>
      <c r="E91" s="27">
        <f>SUM(E81)</f>
        <v>350000000</v>
      </c>
      <c r="F91" s="27">
        <f>SUM(F81)</f>
        <v>350000000</v>
      </c>
      <c r="G91" s="184">
        <f t="shared" si="6"/>
        <v>401752874</v>
      </c>
      <c r="H91" s="184">
        <f t="shared" si="7"/>
        <v>400726465</v>
      </c>
    </row>
    <row r="92" spans="1:8" ht="14.25">
      <c r="A92" s="137" t="s">
        <v>396</v>
      </c>
      <c r="B92" s="134" t="s">
        <v>397</v>
      </c>
      <c r="C92" s="182"/>
      <c r="D92" s="182"/>
      <c r="E92" s="182"/>
      <c r="F92" s="182"/>
      <c r="G92" s="182">
        <f t="shared" si="6"/>
        <v>0</v>
      </c>
      <c r="H92" s="182">
        <f t="shared" si="7"/>
        <v>0</v>
      </c>
    </row>
    <row r="93" spans="1:8" ht="14.25">
      <c r="A93" s="137" t="s">
        <v>398</v>
      </c>
      <c r="B93" s="134" t="s">
        <v>399</v>
      </c>
      <c r="C93" s="182"/>
      <c r="D93" s="182"/>
      <c r="E93" s="182"/>
      <c r="F93" s="182"/>
      <c r="G93" s="182">
        <f t="shared" si="6"/>
        <v>0</v>
      </c>
      <c r="H93" s="182">
        <f t="shared" si="7"/>
        <v>0</v>
      </c>
    </row>
    <row r="94" spans="1:8" ht="14.25">
      <c r="A94" s="147" t="s">
        <v>400</v>
      </c>
      <c r="B94" s="134" t="s">
        <v>401</v>
      </c>
      <c r="C94" s="182"/>
      <c r="D94" s="182"/>
      <c r="E94" s="182"/>
      <c r="F94" s="182"/>
      <c r="G94" s="182">
        <f t="shared" si="6"/>
        <v>0</v>
      </c>
      <c r="H94" s="182">
        <f t="shared" si="7"/>
        <v>0</v>
      </c>
    </row>
    <row r="95" spans="1:8" ht="14.25">
      <c r="A95" s="147" t="s">
        <v>40</v>
      </c>
      <c r="B95" s="134" t="s">
        <v>402</v>
      </c>
      <c r="C95" s="182"/>
      <c r="D95" s="182"/>
      <c r="E95" s="182"/>
      <c r="F95" s="182"/>
      <c r="G95" s="182">
        <f t="shared" si="6"/>
        <v>0</v>
      </c>
      <c r="H95" s="182">
        <f t="shared" si="7"/>
        <v>0</v>
      </c>
    </row>
    <row r="96" spans="1:8" s="197" customFormat="1" ht="14.25">
      <c r="A96" s="39" t="s">
        <v>59</v>
      </c>
      <c r="B96" s="26" t="s">
        <v>403</v>
      </c>
      <c r="C96" s="184"/>
      <c r="D96" s="184"/>
      <c r="E96" s="184"/>
      <c r="F96" s="184"/>
      <c r="G96" s="182">
        <f t="shared" si="6"/>
        <v>0</v>
      </c>
      <c r="H96" s="182">
        <f t="shared" si="7"/>
        <v>0</v>
      </c>
    </row>
    <row r="97" spans="1:8" s="197" customFormat="1" ht="14.25">
      <c r="A97" s="28" t="s">
        <v>404</v>
      </c>
      <c r="B97" s="26" t="s">
        <v>405</v>
      </c>
      <c r="C97" s="184"/>
      <c r="D97" s="184"/>
      <c r="E97" s="184"/>
      <c r="F97" s="184"/>
      <c r="G97" s="182">
        <f t="shared" si="6"/>
        <v>0</v>
      </c>
      <c r="H97" s="182">
        <f t="shared" si="7"/>
        <v>0</v>
      </c>
    </row>
    <row r="98" spans="1:8" s="238" customFormat="1" ht="14.25">
      <c r="A98" s="240" t="s">
        <v>60</v>
      </c>
      <c r="B98" s="241" t="s">
        <v>406</v>
      </c>
      <c r="C98" s="212">
        <f>SUM(C91:C97)</f>
        <v>51752874</v>
      </c>
      <c r="D98" s="212">
        <f>SUM(D91:D97)</f>
        <v>50726465</v>
      </c>
      <c r="E98" s="212">
        <f>SUM(E91)</f>
        <v>350000000</v>
      </c>
      <c r="F98" s="212">
        <f>SUM(F91)</f>
        <v>350000000</v>
      </c>
      <c r="G98" s="237">
        <f t="shared" si="6"/>
        <v>401752874</v>
      </c>
      <c r="H98" s="237">
        <f t="shared" si="7"/>
        <v>400726465</v>
      </c>
    </row>
    <row r="99" spans="1:8" s="227" customFormat="1" ht="14.25">
      <c r="A99" s="205" t="s">
        <v>42</v>
      </c>
      <c r="B99" s="205"/>
      <c r="C99" s="210">
        <f>SUM(C69+C98)</f>
        <v>680658094</v>
      </c>
      <c r="D99" s="210">
        <f>SUM(D69+D98)</f>
        <v>825416099</v>
      </c>
      <c r="E99" s="210">
        <f>SUM(E69+E98)</f>
        <v>517383581</v>
      </c>
      <c r="F99" s="210">
        <f>SUM(F69+F98)</f>
        <v>431298847</v>
      </c>
      <c r="G99" s="210">
        <f>SUM(G69+G98)</f>
        <v>1198041675</v>
      </c>
      <c r="H99" s="210">
        <f>SUM(H69+H98)</f>
        <v>1256714946</v>
      </c>
    </row>
  </sheetData>
  <sheetProtection/>
  <mergeCells count="7">
    <mergeCell ref="G5:H5"/>
    <mergeCell ref="A1:H1"/>
    <mergeCell ref="A2:H2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01"/>
  <sheetViews>
    <sheetView zoomScalePageLayoutView="0" workbookViewId="0" topLeftCell="A94">
      <selection activeCell="K94" sqref="K94"/>
    </sheetView>
  </sheetViews>
  <sheetFormatPr defaultColWidth="9.140625" defaultRowHeight="15"/>
  <cols>
    <col min="1" max="1" width="92.57421875" style="17" customWidth="1"/>
    <col min="2" max="2" width="9.140625" style="17" customWidth="1"/>
    <col min="3" max="3" width="11.00390625" style="17" customWidth="1"/>
    <col min="4" max="4" width="11.421875" style="17" customWidth="1"/>
    <col min="5" max="6" width="11.140625" style="17" customWidth="1"/>
    <col min="7" max="7" width="10.8515625" style="17" bestFit="1" customWidth="1"/>
    <col min="8" max="8" width="12.421875" style="17" customWidth="1"/>
    <col min="9" max="16384" width="9.140625" style="17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24" customHeight="1">
      <c r="A2" s="296" t="s">
        <v>459</v>
      </c>
      <c r="B2" s="293"/>
      <c r="C2" s="293"/>
      <c r="D2" s="293"/>
      <c r="E2" s="294"/>
      <c r="F2" s="295"/>
      <c r="G2" s="295"/>
      <c r="H2" s="295"/>
    </row>
    <row r="3" ht="14.25">
      <c r="A3" s="128"/>
    </row>
    <row r="4" ht="14.25">
      <c r="A4" s="19" t="s">
        <v>80</v>
      </c>
    </row>
    <row r="5" spans="1:8" ht="30" customHeight="1">
      <c r="A5" s="297" t="s">
        <v>119</v>
      </c>
      <c r="B5" s="299" t="s">
        <v>120</v>
      </c>
      <c r="C5" s="331" t="s">
        <v>63</v>
      </c>
      <c r="D5" s="331"/>
      <c r="E5" s="331" t="s">
        <v>64</v>
      </c>
      <c r="F5" s="331"/>
      <c r="G5" s="303" t="s">
        <v>75</v>
      </c>
      <c r="H5" s="303"/>
    </row>
    <row r="6" spans="1:8" ht="26.25" customHeight="1">
      <c r="A6" s="329"/>
      <c r="B6" s="330"/>
      <c r="C6" s="129" t="s">
        <v>76</v>
      </c>
      <c r="D6" s="129" t="s">
        <v>99</v>
      </c>
      <c r="E6" s="129" t="s">
        <v>76</v>
      </c>
      <c r="F6" s="129" t="s">
        <v>99</v>
      </c>
      <c r="G6" s="129" t="s">
        <v>76</v>
      </c>
      <c r="H6" s="129" t="s">
        <v>99</v>
      </c>
    </row>
    <row r="7" spans="1:8" ht="15" customHeight="1">
      <c r="A7" s="133" t="s">
        <v>291</v>
      </c>
      <c r="B7" s="135" t="s">
        <v>292</v>
      </c>
      <c r="C7" s="182"/>
      <c r="D7" s="182"/>
      <c r="E7" s="182"/>
      <c r="F7" s="182"/>
      <c r="G7" s="182">
        <f aca="true" t="shared" si="0" ref="G7:G42">SUM(C7+E7)</f>
        <v>0</v>
      </c>
      <c r="H7" s="182">
        <f aca="true" t="shared" si="1" ref="H7:H42">SUM(D7+F7)</f>
        <v>0</v>
      </c>
    </row>
    <row r="8" spans="1:8" ht="15" customHeight="1">
      <c r="A8" s="134" t="s">
        <v>293</v>
      </c>
      <c r="B8" s="135" t="s">
        <v>294</v>
      </c>
      <c r="C8" s="182"/>
      <c r="D8" s="182"/>
      <c r="E8" s="182"/>
      <c r="F8" s="182"/>
      <c r="G8" s="182">
        <f t="shared" si="0"/>
        <v>0</v>
      </c>
      <c r="H8" s="182">
        <f t="shared" si="1"/>
        <v>0</v>
      </c>
    </row>
    <row r="9" spans="1:8" ht="15" customHeight="1">
      <c r="A9" s="134" t="s">
        <v>295</v>
      </c>
      <c r="B9" s="135" t="s">
        <v>298</v>
      </c>
      <c r="C9" s="182"/>
      <c r="D9" s="182"/>
      <c r="E9" s="182"/>
      <c r="F9" s="182"/>
      <c r="G9" s="182">
        <f t="shared" si="0"/>
        <v>0</v>
      </c>
      <c r="H9" s="182">
        <f t="shared" si="1"/>
        <v>0</v>
      </c>
    </row>
    <row r="10" spans="1:8" ht="15" customHeight="1">
      <c r="A10" s="134" t="s">
        <v>299</v>
      </c>
      <c r="B10" s="135" t="s">
        <v>300</v>
      </c>
      <c r="C10" s="182"/>
      <c r="D10" s="182"/>
      <c r="E10" s="182"/>
      <c r="F10" s="182"/>
      <c r="G10" s="182">
        <f t="shared" si="0"/>
        <v>0</v>
      </c>
      <c r="H10" s="182">
        <f t="shared" si="1"/>
        <v>0</v>
      </c>
    </row>
    <row r="11" spans="1:8" ht="15" customHeight="1">
      <c r="A11" s="134" t="s">
        <v>301</v>
      </c>
      <c r="B11" s="135" t="s">
        <v>302</v>
      </c>
      <c r="C11" s="182"/>
      <c r="D11" s="182"/>
      <c r="E11" s="182"/>
      <c r="F11" s="182"/>
      <c r="G11" s="182">
        <f t="shared" si="0"/>
        <v>0</v>
      </c>
      <c r="H11" s="182">
        <f t="shared" si="1"/>
        <v>0</v>
      </c>
    </row>
    <row r="12" spans="1:8" ht="15" customHeight="1">
      <c r="A12" s="134" t="s">
        <v>303</v>
      </c>
      <c r="B12" s="135" t="s">
        <v>304</v>
      </c>
      <c r="C12" s="182"/>
      <c r="D12" s="182"/>
      <c r="E12" s="182"/>
      <c r="F12" s="182"/>
      <c r="G12" s="182">
        <f t="shared" si="0"/>
        <v>0</v>
      </c>
      <c r="H12" s="182">
        <f t="shared" si="1"/>
        <v>0</v>
      </c>
    </row>
    <row r="13" spans="1:10" ht="15" customHeight="1">
      <c r="A13" s="26" t="s">
        <v>44</v>
      </c>
      <c r="B13" s="33" t="s">
        <v>305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0"/>
        <v>0</v>
      </c>
      <c r="H13" s="182">
        <f t="shared" si="1"/>
        <v>0</v>
      </c>
      <c r="J13" s="29" t="e">
        <f>SUM(#REF!+#REF!+#REF!+#REF!+#REF!+#REF!+#REF!)</f>
        <v>#REF!</v>
      </c>
    </row>
    <row r="14" spans="1:8" ht="15" customHeight="1">
      <c r="A14" s="134" t="s">
        <v>306</v>
      </c>
      <c r="B14" s="135" t="s">
        <v>307</v>
      </c>
      <c r="C14" s="182"/>
      <c r="D14" s="182"/>
      <c r="E14" s="182"/>
      <c r="F14" s="182"/>
      <c r="G14" s="182">
        <f t="shared" si="0"/>
        <v>0</v>
      </c>
      <c r="H14" s="182">
        <f t="shared" si="1"/>
        <v>0</v>
      </c>
    </row>
    <row r="15" spans="1:8" ht="15" customHeight="1">
      <c r="A15" s="134" t="s">
        <v>308</v>
      </c>
      <c r="B15" s="135" t="s">
        <v>309</v>
      </c>
      <c r="C15" s="182"/>
      <c r="D15" s="182"/>
      <c r="E15" s="182"/>
      <c r="F15" s="182"/>
      <c r="G15" s="182">
        <f t="shared" si="0"/>
        <v>0</v>
      </c>
      <c r="H15" s="182">
        <f t="shared" si="1"/>
        <v>0</v>
      </c>
    </row>
    <row r="16" spans="1:8" ht="15" customHeight="1">
      <c r="A16" s="134" t="s">
        <v>6</v>
      </c>
      <c r="B16" s="135" t="s">
        <v>310</v>
      </c>
      <c r="C16" s="182"/>
      <c r="D16" s="182"/>
      <c r="E16" s="182"/>
      <c r="F16" s="182"/>
      <c r="G16" s="182">
        <f t="shared" si="0"/>
        <v>0</v>
      </c>
      <c r="H16" s="182">
        <f t="shared" si="1"/>
        <v>0</v>
      </c>
    </row>
    <row r="17" spans="1:8" ht="15" customHeight="1">
      <c r="A17" s="134" t="s">
        <v>7</v>
      </c>
      <c r="B17" s="135" t="s">
        <v>311</v>
      </c>
      <c r="C17" s="182"/>
      <c r="D17" s="182"/>
      <c r="E17" s="182"/>
      <c r="F17" s="182"/>
      <c r="G17" s="182">
        <f t="shared" si="0"/>
        <v>0</v>
      </c>
      <c r="H17" s="182">
        <f t="shared" si="1"/>
        <v>0</v>
      </c>
    </row>
    <row r="18" spans="1:8" ht="15" customHeight="1">
      <c r="A18" s="134" t="s">
        <v>8</v>
      </c>
      <c r="B18" s="135" t="s">
        <v>312</v>
      </c>
      <c r="C18" s="182"/>
      <c r="D18" s="182">
        <v>1560925</v>
      </c>
      <c r="E18" s="182"/>
      <c r="F18" s="182"/>
      <c r="G18" s="182">
        <f t="shared" si="0"/>
        <v>0</v>
      </c>
      <c r="H18" s="182">
        <f t="shared" si="1"/>
        <v>1560925</v>
      </c>
    </row>
    <row r="19" spans="1:8" ht="15" customHeight="1">
      <c r="A19" s="26" t="s">
        <v>45</v>
      </c>
      <c r="B19" s="33" t="s">
        <v>313</v>
      </c>
      <c r="C19" s="182">
        <v>0</v>
      </c>
      <c r="D19" s="27">
        <f>SUM(D13:D18)</f>
        <v>1560925</v>
      </c>
      <c r="E19" s="27">
        <v>0</v>
      </c>
      <c r="F19" s="27">
        <v>0</v>
      </c>
      <c r="G19" s="182">
        <f t="shared" si="0"/>
        <v>0</v>
      </c>
      <c r="H19" s="182">
        <f t="shared" si="1"/>
        <v>1560925</v>
      </c>
    </row>
    <row r="20" spans="1:8" ht="15" customHeight="1">
      <c r="A20" s="134" t="s">
        <v>12</v>
      </c>
      <c r="B20" s="135" t="s">
        <v>322</v>
      </c>
      <c r="C20" s="182"/>
      <c r="D20" s="182"/>
      <c r="E20" s="182"/>
      <c r="F20" s="182"/>
      <c r="G20" s="182">
        <f t="shared" si="0"/>
        <v>0</v>
      </c>
      <c r="H20" s="182">
        <f t="shared" si="1"/>
        <v>0</v>
      </c>
    </row>
    <row r="21" spans="1:8" ht="15" customHeight="1">
      <c r="A21" s="134" t="s">
        <v>13</v>
      </c>
      <c r="B21" s="135" t="s">
        <v>323</v>
      </c>
      <c r="C21" s="182"/>
      <c r="D21" s="182"/>
      <c r="E21" s="182"/>
      <c r="F21" s="182"/>
      <c r="G21" s="182">
        <f t="shared" si="0"/>
        <v>0</v>
      </c>
      <c r="H21" s="182">
        <f t="shared" si="1"/>
        <v>0</v>
      </c>
    </row>
    <row r="22" spans="1:8" ht="15" customHeight="1">
      <c r="A22" s="26" t="s">
        <v>47</v>
      </c>
      <c r="B22" s="33" t="s">
        <v>324</v>
      </c>
      <c r="C22" s="182">
        <v>0</v>
      </c>
      <c r="D22" s="182">
        <v>0</v>
      </c>
      <c r="E22" s="182">
        <v>0</v>
      </c>
      <c r="F22" s="182">
        <v>0</v>
      </c>
      <c r="G22" s="182">
        <f t="shared" si="0"/>
        <v>0</v>
      </c>
      <c r="H22" s="182">
        <f t="shared" si="1"/>
        <v>0</v>
      </c>
    </row>
    <row r="23" spans="1:8" ht="15" customHeight="1">
      <c r="A23" s="134" t="s">
        <v>14</v>
      </c>
      <c r="B23" s="135" t="s">
        <v>325</v>
      </c>
      <c r="C23" s="182"/>
      <c r="D23" s="182"/>
      <c r="E23" s="182"/>
      <c r="F23" s="182"/>
      <c r="G23" s="182">
        <f t="shared" si="0"/>
        <v>0</v>
      </c>
      <c r="H23" s="182">
        <f t="shared" si="1"/>
        <v>0</v>
      </c>
    </row>
    <row r="24" spans="1:8" ht="15" customHeight="1">
      <c r="A24" s="134" t="s">
        <v>15</v>
      </c>
      <c r="B24" s="135" t="s">
        <v>326</v>
      </c>
      <c r="C24" s="182"/>
      <c r="D24" s="182"/>
      <c r="E24" s="182"/>
      <c r="F24" s="182"/>
      <c r="G24" s="182">
        <f t="shared" si="0"/>
        <v>0</v>
      </c>
      <c r="H24" s="182">
        <f t="shared" si="1"/>
        <v>0</v>
      </c>
    </row>
    <row r="25" spans="1:8" ht="15" customHeight="1">
      <c r="A25" s="134" t="s">
        <v>16</v>
      </c>
      <c r="B25" s="135" t="s">
        <v>327</v>
      </c>
      <c r="C25" s="182"/>
      <c r="D25" s="182"/>
      <c r="E25" s="182"/>
      <c r="F25" s="182"/>
      <c r="G25" s="182">
        <f t="shared" si="0"/>
        <v>0</v>
      </c>
      <c r="H25" s="182">
        <f t="shared" si="1"/>
        <v>0</v>
      </c>
    </row>
    <row r="26" spans="1:8" ht="15" customHeight="1">
      <c r="A26" s="134" t="s">
        <v>17</v>
      </c>
      <c r="B26" s="135" t="s">
        <v>328</v>
      </c>
      <c r="C26" s="182"/>
      <c r="D26" s="182"/>
      <c r="E26" s="182"/>
      <c r="F26" s="182"/>
      <c r="G26" s="182">
        <f t="shared" si="0"/>
        <v>0</v>
      </c>
      <c r="H26" s="182">
        <f t="shared" si="1"/>
        <v>0</v>
      </c>
    </row>
    <row r="27" spans="1:8" ht="15" customHeight="1">
      <c r="A27" s="134" t="s">
        <v>18</v>
      </c>
      <c r="B27" s="135" t="s">
        <v>329</v>
      </c>
      <c r="C27" s="182"/>
      <c r="D27" s="182"/>
      <c r="E27" s="182"/>
      <c r="F27" s="182"/>
      <c r="G27" s="182">
        <f t="shared" si="0"/>
        <v>0</v>
      </c>
      <c r="H27" s="182">
        <f t="shared" si="1"/>
        <v>0</v>
      </c>
    </row>
    <row r="28" spans="1:8" ht="15" customHeight="1">
      <c r="A28" s="134" t="s">
        <v>330</v>
      </c>
      <c r="B28" s="135" t="s">
        <v>331</v>
      </c>
      <c r="C28" s="182"/>
      <c r="D28" s="182"/>
      <c r="E28" s="182"/>
      <c r="F28" s="182"/>
      <c r="G28" s="182">
        <f t="shared" si="0"/>
        <v>0</v>
      </c>
      <c r="H28" s="182">
        <f t="shared" si="1"/>
        <v>0</v>
      </c>
    </row>
    <row r="29" spans="1:8" ht="15" customHeight="1">
      <c r="A29" s="134" t="s">
        <v>19</v>
      </c>
      <c r="B29" s="135" t="s">
        <v>332</v>
      </c>
      <c r="C29" s="182"/>
      <c r="D29" s="182"/>
      <c r="E29" s="182"/>
      <c r="F29" s="182"/>
      <c r="G29" s="182">
        <f t="shared" si="0"/>
        <v>0</v>
      </c>
      <c r="H29" s="182">
        <f t="shared" si="1"/>
        <v>0</v>
      </c>
    </row>
    <row r="30" spans="1:8" ht="15" customHeight="1">
      <c r="A30" s="134" t="s">
        <v>20</v>
      </c>
      <c r="B30" s="135" t="s">
        <v>333</v>
      </c>
      <c r="C30" s="182"/>
      <c r="D30" s="182"/>
      <c r="E30" s="182"/>
      <c r="F30" s="182"/>
      <c r="G30" s="182">
        <f t="shared" si="0"/>
        <v>0</v>
      </c>
      <c r="H30" s="182">
        <f t="shared" si="1"/>
        <v>0</v>
      </c>
    </row>
    <row r="31" spans="1:8" ht="15" customHeight="1">
      <c r="A31" s="26" t="s">
        <v>48</v>
      </c>
      <c r="B31" s="33" t="s">
        <v>334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0"/>
        <v>0</v>
      </c>
      <c r="H31" s="182">
        <f t="shared" si="1"/>
        <v>0</v>
      </c>
    </row>
    <row r="32" spans="1:8" ht="15" customHeight="1">
      <c r="A32" s="134" t="s">
        <v>21</v>
      </c>
      <c r="B32" s="135" t="s">
        <v>335</v>
      </c>
      <c r="C32" s="182"/>
      <c r="D32" s="182">
        <v>302263</v>
      </c>
      <c r="E32" s="182"/>
      <c r="F32" s="182"/>
      <c r="G32" s="182">
        <f t="shared" si="0"/>
        <v>0</v>
      </c>
      <c r="H32" s="182">
        <f t="shared" si="1"/>
        <v>302263</v>
      </c>
    </row>
    <row r="33" spans="1:8" ht="15" customHeight="1">
      <c r="A33" s="26" t="s">
        <v>49</v>
      </c>
      <c r="B33" s="33" t="s">
        <v>336</v>
      </c>
      <c r="C33" s="182">
        <v>0</v>
      </c>
      <c r="D33" s="27">
        <f>SUM(+D22+D23+D24+D25+D31+D32)</f>
        <v>302263</v>
      </c>
      <c r="E33" s="27">
        <v>0</v>
      </c>
      <c r="F33" s="27">
        <v>0</v>
      </c>
      <c r="G33" s="182">
        <f t="shared" si="0"/>
        <v>0</v>
      </c>
      <c r="H33" s="182">
        <f t="shared" si="1"/>
        <v>302263</v>
      </c>
    </row>
    <row r="34" spans="1:8" ht="15" customHeight="1">
      <c r="A34" s="137" t="s">
        <v>337</v>
      </c>
      <c r="B34" s="135" t="s">
        <v>338</v>
      </c>
      <c r="C34" s="182"/>
      <c r="D34" s="182"/>
      <c r="E34" s="182"/>
      <c r="F34" s="182"/>
      <c r="G34" s="182">
        <f t="shared" si="0"/>
        <v>0</v>
      </c>
      <c r="H34" s="182">
        <f t="shared" si="1"/>
        <v>0</v>
      </c>
    </row>
    <row r="35" spans="1:8" ht="15" customHeight="1">
      <c r="A35" s="137" t="s">
        <v>22</v>
      </c>
      <c r="B35" s="135" t="s">
        <v>339</v>
      </c>
      <c r="C35" s="182"/>
      <c r="D35" s="182"/>
      <c r="E35" s="182"/>
      <c r="F35" s="182"/>
      <c r="G35" s="182">
        <f t="shared" si="0"/>
        <v>0</v>
      </c>
      <c r="H35" s="182">
        <f t="shared" si="1"/>
        <v>0</v>
      </c>
    </row>
    <row r="36" spans="1:8" ht="15" customHeight="1">
      <c r="A36" s="137" t="s">
        <v>23</v>
      </c>
      <c r="B36" s="135" t="s">
        <v>340</v>
      </c>
      <c r="C36" s="182"/>
      <c r="D36" s="182"/>
      <c r="E36" s="182"/>
      <c r="F36" s="182"/>
      <c r="G36" s="182">
        <f t="shared" si="0"/>
        <v>0</v>
      </c>
      <c r="H36" s="182">
        <f t="shared" si="1"/>
        <v>0</v>
      </c>
    </row>
    <row r="37" spans="1:8" ht="15" customHeight="1">
      <c r="A37" s="137" t="s">
        <v>24</v>
      </c>
      <c r="B37" s="135" t="s">
        <v>341</v>
      </c>
      <c r="C37" s="182"/>
      <c r="D37" s="182"/>
      <c r="E37" s="182"/>
      <c r="F37" s="182"/>
      <c r="G37" s="182">
        <f t="shared" si="0"/>
        <v>0</v>
      </c>
      <c r="H37" s="182">
        <f t="shared" si="1"/>
        <v>0</v>
      </c>
    </row>
    <row r="38" spans="1:8" ht="15" customHeight="1">
      <c r="A38" s="137" t="s">
        <v>342</v>
      </c>
      <c r="B38" s="135" t="s">
        <v>343</v>
      </c>
      <c r="C38" s="182"/>
      <c r="D38" s="182"/>
      <c r="E38" s="182"/>
      <c r="F38" s="182"/>
      <c r="G38" s="182">
        <f t="shared" si="0"/>
        <v>0</v>
      </c>
      <c r="H38" s="182">
        <f t="shared" si="1"/>
        <v>0</v>
      </c>
    </row>
    <row r="39" spans="1:8" ht="15" customHeight="1">
      <c r="A39" s="137" t="s">
        <v>344</v>
      </c>
      <c r="B39" s="135" t="s">
        <v>345</v>
      </c>
      <c r="C39" s="182"/>
      <c r="D39" s="182"/>
      <c r="E39" s="182"/>
      <c r="F39" s="182"/>
      <c r="G39" s="182">
        <f t="shared" si="0"/>
        <v>0</v>
      </c>
      <c r="H39" s="182">
        <f t="shared" si="1"/>
        <v>0</v>
      </c>
    </row>
    <row r="40" spans="1:8" ht="15" customHeight="1">
      <c r="A40" s="137" t="s">
        <v>346</v>
      </c>
      <c r="B40" s="135" t="s">
        <v>347</v>
      </c>
      <c r="C40" s="182"/>
      <c r="D40" s="182"/>
      <c r="E40" s="182"/>
      <c r="F40" s="182"/>
      <c r="G40" s="182">
        <f t="shared" si="0"/>
        <v>0</v>
      </c>
      <c r="H40" s="182">
        <f t="shared" si="1"/>
        <v>0</v>
      </c>
    </row>
    <row r="41" spans="1:8" ht="15" customHeight="1">
      <c r="A41" s="137" t="s">
        <v>25</v>
      </c>
      <c r="B41" s="135" t="s">
        <v>348</v>
      </c>
      <c r="C41" s="182"/>
      <c r="D41" s="182">
        <v>1</v>
      </c>
      <c r="E41" s="182"/>
      <c r="F41" s="182"/>
      <c r="G41" s="182">
        <f t="shared" si="0"/>
        <v>0</v>
      </c>
      <c r="H41" s="182">
        <f t="shared" si="1"/>
        <v>1</v>
      </c>
    </row>
    <row r="42" spans="1:8" ht="15" customHeight="1">
      <c r="A42" s="137" t="s">
        <v>26</v>
      </c>
      <c r="B42" s="135" t="s">
        <v>349</v>
      </c>
      <c r="C42" s="182"/>
      <c r="D42" s="182"/>
      <c r="E42" s="182"/>
      <c r="F42" s="182"/>
      <c r="G42" s="182">
        <f t="shared" si="0"/>
        <v>0</v>
      </c>
      <c r="H42" s="182">
        <f t="shared" si="1"/>
        <v>0</v>
      </c>
    </row>
    <row r="43" spans="1:8" ht="15" customHeight="1">
      <c r="A43" s="137" t="s">
        <v>468</v>
      </c>
      <c r="B43" s="135" t="s">
        <v>350</v>
      </c>
      <c r="C43" s="182"/>
      <c r="D43" s="182"/>
      <c r="E43" s="182"/>
      <c r="F43" s="182"/>
      <c r="G43" s="182"/>
      <c r="H43" s="182"/>
    </row>
    <row r="44" spans="1:8" ht="15" customHeight="1">
      <c r="A44" s="137" t="s">
        <v>27</v>
      </c>
      <c r="B44" s="135" t="s">
        <v>97</v>
      </c>
      <c r="C44" s="182"/>
      <c r="D44" s="182">
        <v>1027900</v>
      </c>
      <c r="E44" s="182"/>
      <c r="F44" s="182"/>
      <c r="G44" s="182">
        <f aca="true" t="shared" si="2" ref="G44:G79">SUM(C44+E44)</f>
        <v>0</v>
      </c>
      <c r="H44" s="182">
        <f aca="true" t="shared" si="3" ref="H44:H79">SUM(D44+F44)</f>
        <v>1027900</v>
      </c>
    </row>
    <row r="45" spans="1:8" ht="15" customHeight="1">
      <c r="A45" s="28" t="s">
        <v>50</v>
      </c>
      <c r="B45" s="33" t="s">
        <v>351</v>
      </c>
      <c r="C45" s="182">
        <v>0</v>
      </c>
      <c r="D45" s="27">
        <f>SUM(D34:D44)</f>
        <v>1027901</v>
      </c>
      <c r="E45" s="27">
        <v>0</v>
      </c>
      <c r="F45" s="27">
        <v>0</v>
      </c>
      <c r="G45" s="182">
        <f t="shared" si="2"/>
        <v>0</v>
      </c>
      <c r="H45" s="182">
        <f t="shared" si="3"/>
        <v>1027901</v>
      </c>
    </row>
    <row r="46" spans="1:8" ht="15" customHeight="1">
      <c r="A46" s="137" t="s">
        <v>360</v>
      </c>
      <c r="B46" s="135" t="s">
        <v>361</v>
      </c>
      <c r="C46" s="182"/>
      <c r="D46" s="182"/>
      <c r="E46" s="182"/>
      <c r="F46" s="182"/>
      <c r="G46" s="182">
        <f t="shared" si="2"/>
        <v>0</v>
      </c>
      <c r="H46" s="182">
        <f t="shared" si="3"/>
        <v>0</v>
      </c>
    </row>
    <row r="47" spans="1:8" ht="15" customHeight="1">
      <c r="A47" s="134" t="s">
        <v>31</v>
      </c>
      <c r="B47" s="135" t="s">
        <v>362</v>
      </c>
      <c r="C47" s="182"/>
      <c r="D47" s="182"/>
      <c r="E47" s="182"/>
      <c r="F47" s="182"/>
      <c r="G47" s="182">
        <f t="shared" si="2"/>
        <v>0</v>
      </c>
      <c r="H47" s="182">
        <f t="shared" si="3"/>
        <v>0</v>
      </c>
    </row>
    <row r="48" spans="1:8" ht="15" customHeight="1">
      <c r="A48" s="137" t="s">
        <v>32</v>
      </c>
      <c r="B48" s="135" t="s">
        <v>363</v>
      </c>
      <c r="C48" s="182"/>
      <c r="D48" s="182"/>
      <c r="E48" s="182"/>
      <c r="F48" s="182"/>
      <c r="G48" s="182">
        <f t="shared" si="2"/>
        <v>0</v>
      </c>
      <c r="H48" s="182">
        <f t="shared" si="3"/>
        <v>0</v>
      </c>
    </row>
    <row r="49" spans="1:8" ht="15" customHeight="1">
      <c r="A49" s="137" t="s">
        <v>460</v>
      </c>
      <c r="B49" s="135" t="s">
        <v>296</v>
      </c>
      <c r="C49" s="182"/>
      <c r="D49" s="182"/>
      <c r="E49" s="182"/>
      <c r="F49" s="182"/>
      <c r="G49" s="182">
        <f t="shared" si="2"/>
        <v>0</v>
      </c>
      <c r="H49" s="182">
        <f t="shared" si="3"/>
        <v>0</v>
      </c>
    </row>
    <row r="50" spans="1:8" ht="15" customHeight="1">
      <c r="A50" s="26" t="s">
        <v>52</v>
      </c>
      <c r="B50" s="33" t="s">
        <v>364</v>
      </c>
      <c r="C50" s="27">
        <v>0</v>
      </c>
      <c r="D50" s="27">
        <f>SUM(D46:D49)</f>
        <v>0</v>
      </c>
      <c r="E50" s="27">
        <v>0</v>
      </c>
      <c r="F50" s="27">
        <v>0</v>
      </c>
      <c r="G50" s="182">
        <f t="shared" si="2"/>
        <v>0</v>
      </c>
      <c r="H50" s="182">
        <f t="shared" si="3"/>
        <v>0</v>
      </c>
    </row>
    <row r="51" spans="1:8" ht="15" customHeight="1">
      <c r="A51" s="178" t="s">
        <v>62</v>
      </c>
      <c r="B51" s="174"/>
      <c r="C51" s="185"/>
      <c r="D51" s="185"/>
      <c r="E51" s="185"/>
      <c r="F51" s="185"/>
      <c r="G51" s="182">
        <f t="shared" si="2"/>
        <v>0</v>
      </c>
      <c r="H51" s="182">
        <f t="shared" si="3"/>
        <v>0</v>
      </c>
    </row>
    <row r="52" spans="1:8" ht="15" customHeight="1">
      <c r="A52" s="134" t="s">
        <v>314</v>
      </c>
      <c r="B52" s="135" t="s">
        <v>315</v>
      </c>
      <c r="C52" s="182"/>
      <c r="D52" s="182"/>
      <c r="E52" s="182"/>
      <c r="F52" s="182"/>
      <c r="G52" s="182">
        <f t="shared" si="2"/>
        <v>0</v>
      </c>
      <c r="H52" s="182">
        <f t="shared" si="3"/>
        <v>0</v>
      </c>
    </row>
    <row r="53" spans="1:8" ht="15" customHeight="1">
      <c r="A53" s="134" t="s">
        <v>316</v>
      </c>
      <c r="B53" s="135" t="s">
        <v>317</v>
      </c>
      <c r="C53" s="182"/>
      <c r="D53" s="182"/>
      <c r="E53" s="182"/>
      <c r="F53" s="182"/>
      <c r="G53" s="182">
        <f t="shared" si="2"/>
        <v>0</v>
      </c>
      <c r="H53" s="182">
        <f t="shared" si="3"/>
        <v>0</v>
      </c>
    </row>
    <row r="54" spans="1:8" ht="15" customHeight="1">
      <c r="A54" s="134" t="s">
        <v>9</v>
      </c>
      <c r="B54" s="135" t="s">
        <v>318</v>
      </c>
      <c r="C54" s="182"/>
      <c r="D54" s="182"/>
      <c r="E54" s="182"/>
      <c r="F54" s="182"/>
      <c r="G54" s="182">
        <f t="shared" si="2"/>
        <v>0</v>
      </c>
      <c r="H54" s="182">
        <f t="shared" si="3"/>
        <v>0</v>
      </c>
    </row>
    <row r="55" spans="1:8" ht="15" customHeight="1">
      <c r="A55" s="134" t="s">
        <v>10</v>
      </c>
      <c r="B55" s="135" t="s">
        <v>319</v>
      </c>
      <c r="C55" s="182"/>
      <c r="D55" s="182"/>
      <c r="E55" s="182"/>
      <c r="F55" s="182"/>
      <c r="G55" s="182">
        <f t="shared" si="2"/>
        <v>0</v>
      </c>
      <c r="H55" s="182">
        <f t="shared" si="3"/>
        <v>0</v>
      </c>
    </row>
    <row r="56" spans="1:8" ht="15" customHeight="1">
      <c r="A56" s="134" t="s">
        <v>11</v>
      </c>
      <c r="B56" s="135" t="s">
        <v>320</v>
      </c>
      <c r="C56" s="182"/>
      <c r="D56" s="182"/>
      <c r="E56" s="182"/>
      <c r="F56" s="182"/>
      <c r="G56" s="182">
        <f t="shared" si="2"/>
        <v>0</v>
      </c>
      <c r="H56" s="182">
        <f t="shared" si="3"/>
        <v>0</v>
      </c>
    </row>
    <row r="57" spans="1:8" ht="15" customHeight="1">
      <c r="A57" s="26" t="s">
        <v>46</v>
      </c>
      <c r="B57" s="33" t="s">
        <v>321</v>
      </c>
      <c r="C57" s="182">
        <v>0</v>
      </c>
      <c r="D57" s="182">
        <v>0</v>
      </c>
      <c r="E57" s="182">
        <v>0</v>
      </c>
      <c r="F57" s="182">
        <v>0</v>
      </c>
      <c r="G57" s="182">
        <f t="shared" si="2"/>
        <v>0</v>
      </c>
      <c r="H57" s="182">
        <f t="shared" si="3"/>
        <v>0</v>
      </c>
    </row>
    <row r="58" spans="1:8" ht="15" customHeight="1">
      <c r="A58" s="137" t="s">
        <v>28</v>
      </c>
      <c r="B58" s="135" t="s">
        <v>352</v>
      </c>
      <c r="C58" s="182"/>
      <c r="D58" s="182"/>
      <c r="E58" s="182"/>
      <c r="F58" s="182"/>
      <c r="G58" s="182">
        <f t="shared" si="2"/>
        <v>0</v>
      </c>
      <c r="H58" s="182">
        <f t="shared" si="3"/>
        <v>0</v>
      </c>
    </row>
    <row r="59" spans="1:8" ht="15" customHeight="1">
      <c r="A59" s="137" t="s">
        <v>29</v>
      </c>
      <c r="B59" s="135" t="s">
        <v>353</v>
      </c>
      <c r="C59" s="182"/>
      <c r="D59" s="182"/>
      <c r="E59" s="182"/>
      <c r="F59" s="182"/>
      <c r="G59" s="182">
        <f t="shared" si="2"/>
        <v>0</v>
      </c>
      <c r="H59" s="182">
        <f t="shared" si="3"/>
        <v>0</v>
      </c>
    </row>
    <row r="60" spans="1:8" ht="15" customHeight="1">
      <c r="A60" s="137" t="s">
        <v>354</v>
      </c>
      <c r="B60" s="135" t="s">
        <v>355</v>
      </c>
      <c r="C60" s="182"/>
      <c r="D60" s="182"/>
      <c r="E60" s="182"/>
      <c r="F60" s="182"/>
      <c r="G60" s="182">
        <f t="shared" si="2"/>
        <v>0</v>
      </c>
      <c r="H60" s="182">
        <f t="shared" si="3"/>
        <v>0</v>
      </c>
    </row>
    <row r="61" spans="1:8" ht="15" customHeight="1">
      <c r="A61" s="137" t="s">
        <v>30</v>
      </c>
      <c r="B61" s="135" t="s">
        <v>356</v>
      </c>
      <c r="C61" s="182"/>
      <c r="D61" s="182"/>
      <c r="E61" s="182"/>
      <c r="F61" s="182"/>
      <c r="G61" s="182">
        <f t="shared" si="2"/>
        <v>0</v>
      </c>
      <c r="H61" s="182">
        <f t="shared" si="3"/>
        <v>0</v>
      </c>
    </row>
    <row r="62" spans="1:8" ht="15" customHeight="1">
      <c r="A62" s="137" t="s">
        <v>357</v>
      </c>
      <c r="B62" s="135" t="s">
        <v>358</v>
      </c>
      <c r="C62" s="182"/>
      <c r="D62" s="182"/>
      <c r="E62" s="182"/>
      <c r="F62" s="182"/>
      <c r="G62" s="182">
        <f t="shared" si="2"/>
        <v>0</v>
      </c>
      <c r="H62" s="182">
        <f t="shared" si="3"/>
        <v>0</v>
      </c>
    </row>
    <row r="63" spans="1:8" ht="15" customHeight="1">
      <c r="A63" s="26" t="s">
        <v>51</v>
      </c>
      <c r="B63" s="33" t="s">
        <v>359</v>
      </c>
      <c r="C63" s="182">
        <v>0</v>
      </c>
      <c r="D63" s="182">
        <v>0</v>
      </c>
      <c r="E63" s="182">
        <v>0</v>
      </c>
      <c r="F63" s="182">
        <v>0</v>
      </c>
      <c r="G63" s="182">
        <f t="shared" si="2"/>
        <v>0</v>
      </c>
      <c r="H63" s="182">
        <f t="shared" si="3"/>
        <v>0</v>
      </c>
    </row>
    <row r="64" spans="1:8" ht="15" customHeight="1">
      <c r="A64" s="137" t="s">
        <v>365</v>
      </c>
      <c r="B64" s="135" t="s">
        <v>366</v>
      </c>
      <c r="C64" s="182"/>
      <c r="D64" s="182"/>
      <c r="E64" s="182"/>
      <c r="F64" s="182"/>
      <c r="G64" s="182">
        <f t="shared" si="2"/>
        <v>0</v>
      </c>
      <c r="H64" s="182">
        <f t="shared" si="3"/>
        <v>0</v>
      </c>
    </row>
    <row r="65" spans="1:8" ht="15" customHeight="1">
      <c r="A65" s="134" t="s">
        <v>33</v>
      </c>
      <c r="B65" s="135" t="s">
        <v>367</v>
      </c>
      <c r="C65" s="182"/>
      <c r="D65" s="182"/>
      <c r="E65" s="182"/>
      <c r="F65" s="182"/>
      <c r="G65" s="182">
        <f t="shared" si="2"/>
        <v>0</v>
      </c>
      <c r="H65" s="182">
        <f t="shared" si="3"/>
        <v>0</v>
      </c>
    </row>
    <row r="66" spans="1:8" ht="15" customHeight="1">
      <c r="A66" s="137" t="s">
        <v>34</v>
      </c>
      <c r="B66" s="135" t="s">
        <v>368</v>
      </c>
      <c r="C66" s="182"/>
      <c r="D66" s="182"/>
      <c r="E66" s="182"/>
      <c r="F66" s="182"/>
      <c r="G66" s="182">
        <f t="shared" si="2"/>
        <v>0</v>
      </c>
      <c r="H66" s="182">
        <f t="shared" si="3"/>
        <v>0</v>
      </c>
    </row>
    <row r="67" spans="1:8" ht="15" customHeight="1">
      <c r="A67" s="26" t="s">
        <v>54</v>
      </c>
      <c r="B67" s="33" t="s">
        <v>369</v>
      </c>
      <c r="C67" s="182">
        <v>0</v>
      </c>
      <c r="D67" s="182">
        <v>0</v>
      </c>
      <c r="E67" s="182">
        <v>0</v>
      </c>
      <c r="F67" s="182">
        <v>0</v>
      </c>
      <c r="G67" s="182">
        <f t="shared" si="2"/>
        <v>0</v>
      </c>
      <c r="H67" s="182">
        <f t="shared" si="3"/>
        <v>0</v>
      </c>
    </row>
    <row r="68" spans="1:8" ht="15" customHeight="1">
      <c r="A68" s="178" t="s">
        <v>61</v>
      </c>
      <c r="B68" s="174"/>
      <c r="C68" s="185"/>
      <c r="D68" s="185"/>
      <c r="E68" s="185"/>
      <c r="F68" s="185"/>
      <c r="G68" s="182">
        <f t="shared" si="2"/>
        <v>0</v>
      </c>
      <c r="H68" s="182">
        <f t="shared" si="3"/>
        <v>0</v>
      </c>
    </row>
    <row r="69" spans="1:8" ht="14.25">
      <c r="A69" s="179" t="s">
        <v>53</v>
      </c>
      <c r="B69" s="143" t="s">
        <v>370</v>
      </c>
      <c r="C69" s="166">
        <f>SUM(C19+C33+C45+C50+C57+C63+C67)</f>
        <v>0</v>
      </c>
      <c r="D69" s="166">
        <f>D19+D33+D45+D50+D57+D63+D67</f>
        <v>2891089</v>
      </c>
      <c r="E69" s="166">
        <f>E19+E33+E45+E50+E57+E63+E67</f>
        <v>0</v>
      </c>
      <c r="F69" s="166">
        <f>F19+F33+F45+F50+F57+F63+F67</f>
        <v>0</v>
      </c>
      <c r="G69" s="182">
        <f t="shared" si="2"/>
        <v>0</v>
      </c>
      <c r="H69" s="182">
        <f t="shared" si="3"/>
        <v>2891089</v>
      </c>
    </row>
    <row r="70" spans="1:8" ht="14.25">
      <c r="A70" s="180" t="s">
        <v>69</v>
      </c>
      <c r="B70" s="181"/>
      <c r="C70" s="186"/>
      <c r="D70" s="186"/>
      <c r="E70" s="186"/>
      <c r="F70" s="186"/>
      <c r="G70" s="182">
        <f t="shared" si="2"/>
        <v>0</v>
      </c>
      <c r="H70" s="182">
        <f t="shared" si="3"/>
        <v>0</v>
      </c>
    </row>
    <row r="71" spans="1:8" ht="14.25">
      <c r="A71" s="180" t="s">
        <v>70</v>
      </c>
      <c r="B71" s="181"/>
      <c r="C71" s="186"/>
      <c r="D71" s="186"/>
      <c r="E71" s="186"/>
      <c r="F71" s="186"/>
      <c r="G71" s="182">
        <f t="shared" si="2"/>
        <v>0</v>
      </c>
      <c r="H71" s="182">
        <f t="shared" si="3"/>
        <v>0</v>
      </c>
    </row>
    <row r="72" spans="1:8" ht="14.25">
      <c r="A72" s="147" t="s">
        <v>35</v>
      </c>
      <c r="B72" s="134" t="s">
        <v>371</v>
      </c>
      <c r="C72" s="182"/>
      <c r="D72" s="182"/>
      <c r="E72" s="182"/>
      <c r="F72" s="182"/>
      <c r="G72" s="182">
        <f t="shared" si="2"/>
        <v>0</v>
      </c>
      <c r="H72" s="182">
        <f t="shared" si="3"/>
        <v>0</v>
      </c>
    </row>
    <row r="73" spans="1:8" ht="14.25">
      <c r="A73" s="137" t="s">
        <v>372</v>
      </c>
      <c r="B73" s="134" t="s">
        <v>373</v>
      </c>
      <c r="C73" s="182"/>
      <c r="D73" s="182"/>
      <c r="E73" s="182"/>
      <c r="F73" s="182"/>
      <c r="G73" s="182">
        <f t="shared" si="2"/>
        <v>0</v>
      </c>
      <c r="H73" s="182">
        <f t="shared" si="3"/>
        <v>0</v>
      </c>
    </row>
    <row r="74" spans="1:8" ht="14.25">
      <c r="A74" s="147" t="s">
        <v>36</v>
      </c>
      <c r="B74" s="134" t="s">
        <v>374</v>
      </c>
      <c r="C74" s="182"/>
      <c r="D74" s="182"/>
      <c r="E74" s="182"/>
      <c r="F74" s="182"/>
      <c r="G74" s="182">
        <f t="shared" si="2"/>
        <v>0</v>
      </c>
      <c r="H74" s="182">
        <f t="shared" si="3"/>
        <v>0</v>
      </c>
    </row>
    <row r="75" spans="1:8" ht="14.25">
      <c r="A75" s="28" t="s">
        <v>55</v>
      </c>
      <c r="B75" s="26" t="s">
        <v>375</v>
      </c>
      <c r="C75" s="182">
        <v>0</v>
      </c>
      <c r="D75" s="182">
        <v>0</v>
      </c>
      <c r="E75" s="182">
        <v>0</v>
      </c>
      <c r="F75" s="182">
        <v>0</v>
      </c>
      <c r="G75" s="182">
        <f t="shared" si="2"/>
        <v>0</v>
      </c>
      <c r="H75" s="182">
        <f t="shared" si="3"/>
        <v>0</v>
      </c>
    </row>
    <row r="76" spans="1:8" ht="14.25">
      <c r="A76" s="137" t="s">
        <v>37</v>
      </c>
      <c r="B76" s="134" t="s">
        <v>376</v>
      </c>
      <c r="C76" s="182"/>
      <c r="D76" s="182"/>
      <c r="E76" s="182"/>
      <c r="F76" s="182"/>
      <c r="G76" s="182">
        <f t="shared" si="2"/>
        <v>0</v>
      </c>
      <c r="H76" s="182">
        <f t="shared" si="3"/>
        <v>0</v>
      </c>
    </row>
    <row r="77" spans="1:8" ht="14.25">
      <c r="A77" s="147" t="s">
        <v>377</v>
      </c>
      <c r="B77" s="134" t="s">
        <v>378</v>
      </c>
      <c r="C77" s="182"/>
      <c r="D77" s="182"/>
      <c r="E77" s="182"/>
      <c r="F77" s="182"/>
      <c r="G77" s="182">
        <f t="shared" si="2"/>
        <v>0</v>
      </c>
      <c r="H77" s="182">
        <f t="shared" si="3"/>
        <v>0</v>
      </c>
    </row>
    <row r="78" spans="1:8" ht="14.25">
      <c r="A78" s="137" t="s">
        <v>38</v>
      </c>
      <c r="B78" s="134" t="s">
        <v>379</v>
      </c>
      <c r="C78" s="182"/>
      <c r="D78" s="182"/>
      <c r="E78" s="182"/>
      <c r="F78" s="182"/>
      <c r="G78" s="182">
        <f t="shared" si="2"/>
        <v>0</v>
      </c>
      <c r="H78" s="182">
        <f t="shared" si="3"/>
        <v>0</v>
      </c>
    </row>
    <row r="79" spans="1:8" ht="14.25">
      <c r="A79" s="147" t="s">
        <v>380</v>
      </c>
      <c r="B79" s="134" t="s">
        <v>381</v>
      </c>
      <c r="C79" s="182"/>
      <c r="D79" s="182"/>
      <c r="E79" s="182"/>
      <c r="F79" s="182"/>
      <c r="G79" s="182">
        <f t="shared" si="2"/>
        <v>0</v>
      </c>
      <c r="H79" s="182">
        <f t="shared" si="3"/>
        <v>0</v>
      </c>
    </row>
    <row r="80" spans="1:8" ht="14.25">
      <c r="A80" s="39" t="s">
        <v>56</v>
      </c>
      <c r="B80" s="26" t="s">
        <v>382</v>
      </c>
      <c r="C80" s="182">
        <v>0</v>
      </c>
      <c r="D80" s="182">
        <v>0</v>
      </c>
      <c r="E80" s="182">
        <v>0</v>
      </c>
      <c r="F80" s="182">
        <v>0</v>
      </c>
      <c r="G80" s="182">
        <v>0</v>
      </c>
      <c r="H80" s="182">
        <f aca="true" t="shared" si="4" ref="H80:H99">SUM(D80+F80)</f>
        <v>0</v>
      </c>
    </row>
    <row r="81" spans="1:8" ht="14.25">
      <c r="A81" s="134" t="s">
        <v>67</v>
      </c>
      <c r="B81" s="134" t="s">
        <v>383</v>
      </c>
      <c r="C81" s="182">
        <v>704509</v>
      </c>
      <c r="D81" s="182">
        <v>1210543</v>
      </c>
      <c r="E81" s="182"/>
      <c r="F81" s="182"/>
      <c r="G81" s="182">
        <f>SUM(C81+E81)</f>
        <v>704509</v>
      </c>
      <c r="H81" s="182">
        <f t="shared" si="4"/>
        <v>1210543</v>
      </c>
    </row>
    <row r="82" spans="1:8" ht="14.25">
      <c r="A82" s="134" t="s">
        <v>68</v>
      </c>
      <c r="B82" s="134" t="s">
        <v>383</v>
      </c>
      <c r="C82" s="182"/>
      <c r="D82" s="182"/>
      <c r="E82" s="182"/>
      <c r="F82" s="182"/>
      <c r="G82" s="182">
        <f>SUM(C82+E82)</f>
        <v>0</v>
      </c>
      <c r="H82" s="182">
        <f t="shared" si="4"/>
        <v>0</v>
      </c>
    </row>
    <row r="83" spans="1:8" ht="14.25">
      <c r="A83" s="134" t="s">
        <v>65</v>
      </c>
      <c r="B83" s="134" t="s">
        <v>384</v>
      </c>
      <c r="C83" s="182"/>
      <c r="D83" s="182"/>
      <c r="E83" s="182"/>
      <c r="F83" s="182"/>
      <c r="G83" s="182">
        <f>SUM(C83+E83)</f>
        <v>0</v>
      </c>
      <c r="H83" s="182">
        <f t="shared" si="4"/>
        <v>0</v>
      </c>
    </row>
    <row r="84" spans="1:8" ht="14.25">
      <c r="A84" s="134" t="s">
        <v>66</v>
      </c>
      <c r="B84" s="134" t="s">
        <v>384</v>
      </c>
      <c r="C84" s="182"/>
      <c r="D84" s="182"/>
      <c r="E84" s="182"/>
      <c r="F84" s="182"/>
      <c r="G84" s="182">
        <f>SUM(C84+E84)</f>
        <v>0</v>
      </c>
      <c r="H84" s="182">
        <f t="shared" si="4"/>
        <v>0</v>
      </c>
    </row>
    <row r="85" spans="1:8" ht="14.25">
      <c r="A85" s="26" t="s">
        <v>57</v>
      </c>
      <c r="B85" s="26" t="s">
        <v>385</v>
      </c>
      <c r="C85" s="27">
        <f>SUM(C81:C84)</f>
        <v>704509</v>
      </c>
      <c r="D85" s="27">
        <f>SUM(D81:D84)</f>
        <v>1210543</v>
      </c>
      <c r="E85" s="27">
        <f>SUM(E81:E84)</f>
        <v>0</v>
      </c>
      <c r="F85" s="27">
        <f>SUM(F81:F84)</f>
        <v>0</v>
      </c>
      <c r="G85" s="27">
        <f>SUM(G81:G84)</f>
        <v>704509</v>
      </c>
      <c r="H85" s="182">
        <f t="shared" si="4"/>
        <v>1210543</v>
      </c>
    </row>
    <row r="86" spans="1:8" ht="14.25">
      <c r="A86" s="147" t="s">
        <v>386</v>
      </c>
      <c r="B86" s="134" t="s">
        <v>387</v>
      </c>
      <c r="C86" s="182"/>
      <c r="D86" s="182"/>
      <c r="E86" s="182"/>
      <c r="F86" s="182"/>
      <c r="G86" s="182">
        <f aca="true" t="shared" si="5" ref="G86:G101">SUM(C86+E86)</f>
        <v>0</v>
      </c>
      <c r="H86" s="182">
        <f t="shared" si="4"/>
        <v>0</v>
      </c>
    </row>
    <row r="87" spans="1:8" ht="14.25">
      <c r="A87" s="147" t="s">
        <v>388</v>
      </c>
      <c r="B87" s="134" t="s">
        <v>389</v>
      </c>
      <c r="C87" s="182"/>
      <c r="D87" s="182"/>
      <c r="E87" s="182"/>
      <c r="F87" s="182"/>
      <c r="G87" s="182">
        <f t="shared" si="5"/>
        <v>0</v>
      </c>
      <c r="H87" s="182">
        <f t="shared" si="4"/>
        <v>0</v>
      </c>
    </row>
    <row r="88" spans="1:8" ht="14.25">
      <c r="A88" s="147" t="s">
        <v>390</v>
      </c>
      <c r="B88" s="134" t="s">
        <v>391</v>
      </c>
      <c r="C88" s="182">
        <v>104046686</v>
      </c>
      <c r="D88" s="182">
        <v>115016558</v>
      </c>
      <c r="E88" s="182"/>
      <c r="F88" s="182"/>
      <c r="G88" s="182">
        <f t="shared" si="5"/>
        <v>104046686</v>
      </c>
      <c r="H88" s="182">
        <f t="shared" si="4"/>
        <v>115016558</v>
      </c>
    </row>
    <row r="89" spans="1:8" ht="14.25">
      <c r="A89" s="147" t="s">
        <v>392</v>
      </c>
      <c r="B89" s="134" t="s">
        <v>393</v>
      </c>
      <c r="C89" s="182"/>
      <c r="D89" s="182"/>
      <c r="E89" s="182"/>
      <c r="F89" s="182"/>
      <c r="G89" s="182">
        <f t="shared" si="5"/>
        <v>0</v>
      </c>
      <c r="H89" s="182">
        <f t="shared" si="4"/>
        <v>0</v>
      </c>
    </row>
    <row r="90" spans="1:8" ht="14.25">
      <c r="A90" s="137" t="s">
        <v>39</v>
      </c>
      <c r="B90" s="134" t="s">
        <v>394</v>
      </c>
      <c r="C90" s="182"/>
      <c r="D90" s="182"/>
      <c r="E90" s="182"/>
      <c r="F90" s="182"/>
      <c r="G90" s="182">
        <f t="shared" si="5"/>
        <v>0</v>
      </c>
      <c r="H90" s="182">
        <f t="shared" si="4"/>
        <v>0</v>
      </c>
    </row>
    <row r="91" spans="1:8" ht="14.25">
      <c r="A91" s="28" t="s">
        <v>58</v>
      </c>
      <c r="B91" s="26" t="s">
        <v>395</v>
      </c>
      <c r="C91" s="27">
        <v>104751195</v>
      </c>
      <c r="D91" s="27">
        <f>D85+D88</f>
        <v>116227101</v>
      </c>
      <c r="E91" s="27">
        <f>SUM(E86:E90)</f>
        <v>0</v>
      </c>
      <c r="F91" s="27">
        <f>SUM(F86:F90)</f>
        <v>0</v>
      </c>
      <c r="G91" s="182">
        <f t="shared" si="5"/>
        <v>104751195</v>
      </c>
      <c r="H91" s="182">
        <f t="shared" si="4"/>
        <v>116227101</v>
      </c>
    </row>
    <row r="92" spans="1:8" ht="14.25">
      <c r="A92" s="137" t="s">
        <v>396</v>
      </c>
      <c r="B92" s="134" t="s">
        <v>397</v>
      </c>
      <c r="C92" s="182"/>
      <c r="D92" s="182"/>
      <c r="E92" s="182"/>
      <c r="F92" s="182"/>
      <c r="G92" s="182">
        <f t="shared" si="5"/>
        <v>0</v>
      </c>
      <c r="H92" s="182">
        <f t="shared" si="4"/>
        <v>0</v>
      </c>
    </row>
    <row r="93" spans="1:8" ht="14.25">
      <c r="A93" s="137" t="s">
        <v>398</v>
      </c>
      <c r="B93" s="134" t="s">
        <v>399</v>
      </c>
      <c r="C93" s="182"/>
      <c r="D93" s="182"/>
      <c r="E93" s="182"/>
      <c r="F93" s="182"/>
      <c r="G93" s="182">
        <f t="shared" si="5"/>
        <v>0</v>
      </c>
      <c r="H93" s="182">
        <f t="shared" si="4"/>
        <v>0</v>
      </c>
    </row>
    <row r="94" spans="1:8" ht="14.25">
      <c r="A94" s="147" t="s">
        <v>400</v>
      </c>
      <c r="B94" s="134" t="s">
        <v>401</v>
      </c>
      <c r="C94" s="182"/>
      <c r="D94" s="182"/>
      <c r="E94" s="182"/>
      <c r="F94" s="182"/>
      <c r="G94" s="182">
        <f t="shared" si="5"/>
        <v>0</v>
      </c>
      <c r="H94" s="182">
        <f t="shared" si="4"/>
        <v>0</v>
      </c>
    </row>
    <row r="95" spans="1:8" ht="14.25">
      <c r="A95" s="147" t="s">
        <v>40</v>
      </c>
      <c r="B95" s="134" t="s">
        <v>402</v>
      </c>
      <c r="C95" s="182"/>
      <c r="D95" s="182"/>
      <c r="E95" s="182"/>
      <c r="F95" s="182"/>
      <c r="G95" s="182">
        <f t="shared" si="5"/>
        <v>0</v>
      </c>
      <c r="H95" s="182">
        <f t="shared" si="4"/>
        <v>0</v>
      </c>
    </row>
    <row r="96" spans="1:8" ht="14.25">
      <c r="A96" s="39" t="s">
        <v>59</v>
      </c>
      <c r="B96" s="26" t="s">
        <v>403</v>
      </c>
      <c r="C96" s="182">
        <v>0</v>
      </c>
      <c r="D96" s="182">
        <v>0</v>
      </c>
      <c r="E96" s="182">
        <v>0</v>
      </c>
      <c r="F96" s="182">
        <v>0</v>
      </c>
      <c r="G96" s="182">
        <f t="shared" si="5"/>
        <v>0</v>
      </c>
      <c r="H96" s="182">
        <f t="shared" si="4"/>
        <v>0</v>
      </c>
    </row>
    <row r="97" spans="1:8" ht="14.25">
      <c r="A97" s="28" t="s">
        <v>404</v>
      </c>
      <c r="B97" s="26" t="s">
        <v>405</v>
      </c>
      <c r="C97" s="182"/>
      <c r="D97" s="182"/>
      <c r="E97" s="182"/>
      <c r="F97" s="182"/>
      <c r="G97" s="182">
        <f t="shared" si="5"/>
        <v>0</v>
      </c>
      <c r="H97" s="182">
        <f t="shared" si="4"/>
        <v>0</v>
      </c>
    </row>
    <row r="98" spans="1:8" ht="14.25">
      <c r="A98" s="150" t="s">
        <v>60</v>
      </c>
      <c r="B98" s="151" t="s">
        <v>406</v>
      </c>
      <c r="C98" s="166">
        <f>C91</f>
        <v>104751195</v>
      </c>
      <c r="D98" s="166">
        <f>D91</f>
        <v>116227101</v>
      </c>
      <c r="E98" s="187">
        <f>E75+E80+E85+E91+E96</f>
        <v>0</v>
      </c>
      <c r="F98" s="187">
        <f>F75+F80+F85+F91+F96</f>
        <v>0</v>
      </c>
      <c r="G98" s="182">
        <f t="shared" si="5"/>
        <v>104751195</v>
      </c>
      <c r="H98" s="182">
        <f t="shared" si="4"/>
        <v>116227101</v>
      </c>
    </row>
    <row r="99" spans="1:8" ht="14.25">
      <c r="A99" s="152" t="s">
        <v>42</v>
      </c>
      <c r="B99" s="153"/>
      <c r="C99" s="188">
        <f>SUM(C98,C80,C75)</f>
        <v>104751195</v>
      </c>
      <c r="D99" s="188">
        <f>D69+D98</f>
        <v>119118190</v>
      </c>
      <c r="E99" s="189"/>
      <c r="F99" s="189"/>
      <c r="G99" s="182">
        <f t="shared" si="5"/>
        <v>104751195</v>
      </c>
      <c r="H99" s="182">
        <f t="shared" si="4"/>
        <v>119118190</v>
      </c>
    </row>
    <row r="100" ht="14.25">
      <c r="G100" s="182">
        <f t="shared" si="5"/>
        <v>0</v>
      </c>
    </row>
    <row r="101" ht="14.25">
      <c r="G101" s="182">
        <f t="shared" si="5"/>
        <v>0</v>
      </c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9"/>
  <sheetViews>
    <sheetView view="pageBreakPreview" zoomScale="95" zoomScaleSheetLayoutView="95" zoomScalePageLayoutView="0" workbookViewId="0" topLeftCell="A73">
      <selection activeCell="F45" sqref="F45"/>
    </sheetView>
  </sheetViews>
  <sheetFormatPr defaultColWidth="9.140625" defaultRowHeight="15"/>
  <cols>
    <col min="1" max="1" width="92.57421875" style="17" customWidth="1"/>
    <col min="2" max="2" width="9.140625" style="17" customWidth="1"/>
    <col min="3" max="3" width="11.421875" style="17" bestFit="1" customWidth="1"/>
    <col min="4" max="4" width="13.00390625" style="17" customWidth="1"/>
    <col min="5" max="6" width="12.28125" style="17" customWidth="1"/>
    <col min="7" max="7" width="14.28125" style="17" bestFit="1" customWidth="1"/>
    <col min="8" max="8" width="13.57421875" style="17" customWidth="1"/>
    <col min="9" max="16384" width="9.140625" style="17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24" customHeight="1">
      <c r="A2" s="296" t="s">
        <v>459</v>
      </c>
      <c r="B2" s="293"/>
      <c r="C2" s="293"/>
      <c r="D2" s="293"/>
      <c r="E2" s="294"/>
      <c r="F2" s="295"/>
      <c r="G2" s="295"/>
      <c r="H2" s="295"/>
    </row>
    <row r="3" spans="1:7" ht="14.25">
      <c r="A3" s="128"/>
      <c r="G3" s="17" t="s">
        <v>92</v>
      </c>
    </row>
    <row r="4" ht="14.25">
      <c r="A4" s="19" t="s">
        <v>81</v>
      </c>
    </row>
    <row r="5" spans="1:8" ht="30" customHeight="1">
      <c r="A5" s="297" t="s">
        <v>119</v>
      </c>
      <c r="B5" s="299" t="s">
        <v>120</v>
      </c>
      <c r="C5" s="331" t="s">
        <v>63</v>
      </c>
      <c r="D5" s="331"/>
      <c r="E5" s="331" t="s">
        <v>64</v>
      </c>
      <c r="F5" s="331"/>
      <c r="G5" s="303" t="s">
        <v>75</v>
      </c>
      <c r="H5" s="303"/>
    </row>
    <row r="6" spans="1:8" ht="26.25" customHeight="1">
      <c r="A6" s="329"/>
      <c r="B6" s="330"/>
      <c r="C6" s="129" t="s">
        <v>76</v>
      </c>
      <c r="D6" s="129" t="s">
        <v>99</v>
      </c>
      <c r="E6" s="129" t="s">
        <v>76</v>
      </c>
      <c r="F6" s="129" t="s">
        <v>99</v>
      </c>
      <c r="G6" s="129" t="s">
        <v>76</v>
      </c>
      <c r="H6" s="129" t="s">
        <v>99</v>
      </c>
    </row>
    <row r="7" spans="1:8" ht="15" customHeight="1">
      <c r="A7" s="133" t="s">
        <v>291</v>
      </c>
      <c r="B7" s="135" t="s">
        <v>292</v>
      </c>
      <c r="C7" s="182"/>
      <c r="D7" s="182"/>
      <c r="E7" s="182"/>
      <c r="F7" s="182"/>
      <c r="G7" s="182">
        <f aca="true" t="shared" si="0" ref="G7:G44">SUM(C7+E7)</f>
        <v>0</v>
      </c>
      <c r="H7" s="182">
        <f aca="true" t="shared" si="1" ref="H7:H44">SUM(D7+F7)</f>
        <v>0</v>
      </c>
    </row>
    <row r="8" spans="1:8" ht="15" customHeight="1">
      <c r="A8" s="134" t="s">
        <v>293</v>
      </c>
      <c r="B8" s="135" t="s">
        <v>294</v>
      </c>
      <c r="C8" s="182"/>
      <c r="D8" s="182"/>
      <c r="E8" s="182"/>
      <c r="F8" s="182"/>
      <c r="G8" s="182">
        <f t="shared" si="0"/>
        <v>0</v>
      </c>
      <c r="H8" s="182">
        <f t="shared" si="1"/>
        <v>0</v>
      </c>
    </row>
    <row r="9" spans="1:8" ht="15" customHeight="1">
      <c r="A9" s="134" t="s">
        <v>295</v>
      </c>
      <c r="B9" s="135" t="s">
        <v>298</v>
      </c>
      <c r="C9" s="182"/>
      <c r="D9" s="182"/>
      <c r="E9" s="182"/>
      <c r="F9" s="182"/>
      <c r="G9" s="182">
        <f t="shared" si="0"/>
        <v>0</v>
      </c>
      <c r="H9" s="182">
        <f t="shared" si="1"/>
        <v>0</v>
      </c>
    </row>
    <row r="10" spans="1:8" ht="15" customHeight="1">
      <c r="A10" s="134" t="s">
        <v>299</v>
      </c>
      <c r="B10" s="135" t="s">
        <v>300</v>
      </c>
      <c r="C10" s="182"/>
      <c r="D10" s="182"/>
      <c r="E10" s="182"/>
      <c r="F10" s="182"/>
      <c r="G10" s="182">
        <f t="shared" si="0"/>
        <v>0</v>
      </c>
      <c r="H10" s="182">
        <f t="shared" si="1"/>
        <v>0</v>
      </c>
    </row>
    <row r="11" spans="1:8" ht="15" customHeight="1">
      <c r="A11" s="134" t="s">
        <v>301</v>
      </c>
      <c r="B11" s="135" t="s">
        <v>302</v>
      </c>
      <c r="C11" s="182"/>
      <c r="D11" s="182"/>
      <c r="E11" s="182"/>
      <c r="F11" s="182"/>
      <c r="G11" s="182">
        <f t="shared" si="0"/>
        <v>0</v>
      </c>
      <c r="H11" s="182">
        <f t="shared" si="1"/>
        <v>0</v>
      </c>
    </row>
    <row r="12" spans="1:8" ht="15" customHeight="1">
      <c r="A12" s="134" t="s">
        <v>303</v>
      </c>
      <c r="B12" s="135" t="s">
        <v>304</v>
      </c>
      <c r="C12" s="182"/>
      <c r="D12" s="182"/>
      <c r="E12" s="182"/>
      <c r="F12" s="182"/>
      <c r="G12" s="182">
        <f t="shared" si="0"/>
        <v>0</v>
      </c>
      <c r="H12" s="182">
        <f t="shared" si="1"/>
        <v>0</v>
      </c>
    </row>
    <row r="13" spans="1:8" ht="15" customHeight="1">
      <c r="A13" s="26" t="s">
        <v>44</v>
      </c>
      <c r="B13" s="33" t="s">
        <v>305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0"/>
        <v>0</v>
      </c>
      <c r="H13" s="182">
        <f t="shared" si="1"/>
        <v>0</v>
      </c>
    </row>
    <row r="14" spans="1:8" ht="15" customHeight="1">
      <c r="A14" s="134" t="s">
        <v>306</v>
      </c>
      <c r="B14" s="135" t="s">
        <v>307</v>
      </c>
      <c r="C14" s="182"/>
      <c r="D14" s="182"/>
      <c r="E14" s="182"/>
      <c r="F14" s="182"/>
      <c r="G14" s="182">
        <f t="shared" si="0"/>
        <v>0</v>
      </c>
      <c r="H14" s="182">
        <f t="shared" si="1"/>
        <v>0</v>
      </c>
    </row>
    <row r="15" spans="1:8" ht="15" customHeight="1">
      <c r="A15" s="134" t="s">
        <v>308</v>
      </c>
      <c r="B15" s="135" t="s">
        <v>309</v>
      </c>
      <c r="C15" s="182"/>
      <c r="D15" s="182"/>
      <c r="E15" s="182"/>
      <c r="F15" s="182"/>
      <c r="G15" s="182">
        <f t="shared" si="0"/>
        <v>0</v>
      </c>
      <c r="H15" s="182">
        <f t="shared" si="1"/>
        <v>0</v>
      </c>
    </row>
    <row r="16" spans="1:8" ht="15" customHeight="1">
      <c r="A16" s="134" t="s">
        <v>6</v>
      </c>
      <c r="B16" s="135" t="s">
        <v>310</v>
      </c>
      <c r="C16" s="182"/>
      <c r="D16" s="182"/>
      <c r="E16" s="182"/>
      <c r="F16" s="182"/>
      <c r="G16" s="182">
        <f t="shared" si="0"/>
        <v>0</v>
      </c>
      <c r="H16" s="182">
        <f t="shared" si="1"/>
        <v>0</v>
      </c>
    </row>
    <row r="17" spans="1:8" ht="15" customHeight="1">
      <c r="A17" s="134" t="s">
        <v>7</v>
      </c>
      <c r="B17" s="135" t="s">
        <v>311</v>
      </c>
      <c r="C17" s="182"/>
      <c r="D17" s="182"/>
      <c r="E17" s="182"/>
      <c r="F17" s="182"/>
      <c r="G17" s="182">
        <f t="shared" si="0"/>
        <v>0</v>
      </c>
      <c r="H17" s="182">
        <f t="shared" si="1"/>
        <v>0</v>
      </c>
    </row>
    <row r="18" spans="1:8" ht="15" customHeight="1">
      <c r="A18" s="134" t="s">
        <v>8</v>
      </c>
      <c r="B18" s="135" t="s">
        <v>312</v>
      </c>
      <c r="C18" s="182"/>
      <c r="D18" s="182"/>
      <c r="E18" s="182"/>
      <c r="F18" s="182"/>
      <c r="G18" s="182">
        <f t="shared" si="0"/>
        <v>0</v>
      </c>
      <c r="H18" s="182">
        <f t="shared" si="1"/>
        <v>0</v>
      </c>
    </row>
    <row r="19" spans="1:8" s="197" customFormat="1" ht="15" customHeight="1">
      <c r="A19" s="26" t="s">
        <v>45</v>
      </c>
      <c r="B19" s="33" t="s">
        <v>313</v>
      </c>
      <c r="C19" s="184">
        <v>0</v>
      </c>
      <c r="D19" s="184">
        <v>0</v>
      </c>
      <c r="E19" s="184">
        <v>0</v>
      </c>
      <c r="F19" s="184">
        <v>0</v>
      </c>
      <c r="G19" s="182">
        <f t="shared" si="0"/>
        <v>0</v>
      </c>
      <c r="H19" s="182">
        <f t="shared" si="1"/>
        <v>0</v>
      </c>
    </row>
    <row r="20" spans="1:8" ht="15" customHeight="1">
      <c r="A20" s="134" t="s">
        <v>12</v>
      </c>
      <c r="B20" s="135" t="s">
        <v>322</v>
      </c>
      <c r="C20" s="182"/>
      <c r="D20" s="182"/>
      <c r="E20" s="182"/>
      <c r="F20" s="182"/>
      <c r="G20" s="182">
        <f t="shared" si="0"/>
        <v>0</v>
      </c>
      <c r="H20" s="182">
        <f t="shared" si="1"/>
        <v>0</v>
      </c>
    </row>
    <row r="21" spans="1:8" ht="15" customHeight="1">
      <c r="A21" s="134" t="s">
        <v>13</v>
      </c>
      <c r="B21" s="135" t="s">
        <v>323</v>
      </c>
      <c r="C21" s="182"/>
      <c r="D21" s="182"/>
      <c r="E21" s="182"/>
      <c r="F21" s="182"/>
      <c r="G21" s="182">
        <f t="shared" si="0"/>
        <v>0</v>
      </c>
      <c r="H21" s="182">
        <f t="shared" si="1"/>
        <v>0</v>
      </c>
    </row>
    <row r="22" spans="1:8" ht="15" customHeight="1">
      <c r="A22" s="26" t="s">
        <v>47</v>
      </c>
      <c r="B22" s="33" t="s">
        <v>324</v>
      </c>
      <c r="C22" s="182">
        <v>0</v>
      </c>
      <c r="D22" s="182">
        <v>0</v>
      </c>
      <c r="E22" s="182">
        <v>0</v>
      </c>
      <c r="F22" s="182">
        <v>0</v>
      </c>
      <c r="G22" s="182">
        <f t="shared" si="0"/>
        <v>0</v>
      </c>
      <c r="H22" s="182">
        <f t="shared" si="1"/>
        <v>0</v>
      </c>
    </row>
    <row r="23" spans="1:8" ht="15" customHeight="1">
      <c r="A23" s="134" t="s">
        <v>14</v>
      </c>
      <c r="B23" s="135" t="s">
        <v>325</v>
      </c>
      <c r="C23" s="182"/>
      <c r="D23" s="182"/>
      <c r="E23" s="182"/>
      <c r="F23" s="182"/>
      <c r="G23" s="182">
        <f t="shared" si="0"/>
        <v>0</v>
      </c>
      <c r="H23" s="182">
        <f t="shared" si="1"/>
        <v>0</v>
      </c>
    </row>
    <row r="24" spans="1:8" ht="15" customHeight="1">
      <c r="A24" s="134" t="s">
        <v>15</v>
      </c>
      <c r="B24" s="135" t="s">
        <v>326</v>
      </c>
      <c r="C24" s="182"/>
      <c r="D24" s="182"/>
      <c r="E24" s="182"/>
      <c r="F24" s="182"/>
      <c r="G24" s="182">
        <f t="shared" si="0"/>
        <v>0</v>
      </c>
      <c r="H24" s="182">
        <f t="shared" si="1"/>
        <v>0</v>
      </c>
    </row>
    <row r="25" spans="1:8" ht="15" customHeight="1">
      <c r="A25" s="134" t="s">
        <v>16</v>
      </c>
      <c r="B25" s="135" t="s">
        <v>327</v>
      </c>
      <c r="C25" s="182"/>
      <c r="D25" s="182"/>
      <c r="E25" s="182"/>
      <c r="F25" s="182"/>
      <c r="G25" s="182">
        <f t="shared" si="0"/>
        <v>0</v>
      </c>
      <c r="H25" s="182">
        <f t="shared" si="1"/>
        <v>0</v>
      </c>
    </row>
    <row r="26" spans="1:8" ht="15" customHeight="1">
      <c r="A26" s="134" t="s">
        <v>17</v>
      </c>
      <c r="B26" s="135" t="s">
        <v>328</v>
      </c>
      <c r="C26" s="182"/>
      <c r="D26" s="182"/>
      <c r="E26" s="182"/>
      <c r="F26" s="182"/>
      <c r="G26" s="182">
        <f t="shared" si="0"/>
        <v>0</v>
      </c>
      <c r="H26" s="182">
        <f t="shared" si="1"/>
        <v>0</v>
      </c>
    </row>
    <row r="27" spans="1:8" ht="15" customHeight="1">
      <c r="A27" s="134" t="s">
        <v>18</v>
      </c>
      <c r="B27" s="135" t="s">
        <v>329</v>
      </c>
      <c r="C27" s="182"/>
      <c r="D27" s="182"/>
      <c r="E27" s="182"/>
      <c r="F27" s="182"/>
      <c r="G27" s="182">
        <f t="shared" si="0"/>
        <v>0</v>
      </c>
      <c r="H27" s="182">
        <f t="shared" si="1"/>
        <v>0</v>
      </c>
    </row>
    <row r="28" spans="1:8" ht="15" customHeight="1">
      <c r="A28" s="134" t="s">
        <v>330</v>
      </c>
      <c r="B28" s="135" t="s">
        <v>331</v>
      </c>
      <c r="C28" s="182"/>
      <c r="D28" s="182"/>
      <c r="E28" s="182"/>
      <c r="F28" s="182"/>
      <c r="G28" s="182">
        <f t="shared" si="0"/>
        <v>0</v>
      </c>
      <c r="H28" s="182">
        <f t="shared" si="1"/>
        <v>0</v>
      </c>
    </row>
    <row r="29" spans="1:8" ht="15" customHeight="1">
      <c r="A29" s="134" t="s">
        <v>19</v>
      </c>
      <c r="B29" s="135" t="s">
        <v>332</v>
      </c>
      <c r="C29" s="182"/>
      <c r="D29" s="182"/>
      <c r="E29" s="182"/>
      <c r="F29" s="182"/>
      <c r="G29" s="182">
        <f t="shared" si="0"/>
        <v>0</v>
      </c>
      <c r="H29" s="182">
        <f t="shared" si="1"/>
        <v>0</v>
      </c>
    </row>
    <row r="30" spans="1:8" ht="15" customHeight="1">
      <c r="A30" s="134" t="s">
        <v>20</v>
      </c>
      <c r="B30" s="135" t="s">
        <v>333</v>
      </c>
      <c r="C30" s="182"/>
      <c r="D30" s="182"/>
      <c r="E30" s="182"/>
      <c r="F30" s="182"/>
      <c r="G30" s="182">
        <f t="shared" si="0"/>
        <v>0</v>
      </c>
      <c r="H30" s="182">
        <f t="shared" si="1"/>
        <v>0</v>
      </c>
    </row>
    <row r="31" spans="1:8" ht="15" customHeight="1">
      <c r="A31" s="26" t="s">
        <v>48</v>
      </c>
      <c r="B31" s="33" t="s">
        <v>334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0"/>
        <v>0</v>
      </c>
      <c r="H31" s="182">
        <f t="shared" si="1"/>
        <v>0</v>
      </c>
    </row>
    <row r="32" spans="1:8" ht="15" customHeight="1">
      <c r="A32" s="134" t="s">
        <v>21</v>
      </c>
      <c r="B32" s="135" t="s">
        <v>335</v>
      </c>
      <c r="C32" s="182"/>
      <c r="D32" s="182"/>
      <c r="E32" s="182"/>
      <c r="F32" s="182"/>
      <c r="G32" s="182">
        <f t="shared" si="0"/>
        <v>0</v>
      </c>
      <c r="H32" s="182">
        <f t="shared" si="1"/>
        <v>0</v>
      </c>
    </row>
    <row r="33" spans="1:8" s="197" customFormat="1" ht="15" customHeight="1">
      <c r="A33" s="26" t="s">
        <v>49</v>
      </c>
      <c r="B33" s="33" t="s">
        <v>336</v>
      </c>
      <c r="C33" s="184">
        <v>0</v>
      </c>
      <c r="D33" s="184">
        <v>0</v>
      </c>
      <c r="E33" s="184">
        <v>0</v>
      </c>
      <c r="F33" s="184">
        <v>0</v>
      </c>
      <c r="G33" s="182">
        <f t="shared" si="0"/>
        <v>0</v>
      </c>
      <c r="H33" s="182">
        <f t="shared" si="1"/>
        <v>0</v>
      </c>
    </row>
    <row r="34" spans="1:8" ht="15" customHeight="1">
      <c r="A34" s="137" t="s">
        <v>337</v>
      </c>
      <c r="B34" s="135" t="s">
        <v>338</v>
      </c>
      <c r="C34" s="182"/>
      <c r="D34" s="182"/>
      <c r="E34" s="182"/>
      <c r="F34" s="182">
        <v>200000</v>
      </c>
      <c r="G34" s="182">
        <f t="shared" si="0"/>
        <v>0</v>
      </c>
      <c r="H34" s="182">
        <f t="shared" si="1"/>
        <v>200000</v>
      </c>
    </row>
    <row r="35" spans="1:8" ht="15" customHeight="1">
      <c r="A35" s="137" t="s">
        <v>22</v>
      </c>
      <c r="B35" s="135" t="s">
        <v>339</v>
      </c>
      <c r="C35" s="182"/>
      <c r="D35" s="182"/>
      <c r="E35" s="182"/>
      <c r="F35" s="182"/>
      <c r="G35" s="182">
        <f t="shared" si="0"/>
        <v>0</v>
      </c>
      <c r="H35" s="182">
        <f t="shared" si="1"/>
        <v>0</v>
      </c>
    </row>
    <row r="36" spans="1:8" ht="15" customHeight="1">
      <c r="A36" s="137" t="s">
        <v>23</v>
      </c>
      <c r="B36" s="135" t="s">
        <v>340</v>
      </c>
      <c r="C36" s="182"/>
      <c r="D36" s="182"/>
      <c r="E36" s="182"/>
      <c r="F36" s="182"/>
      <c r="G36" s="182">
        <f t="shared" si="0"/>
        <v>0</v>
      </c>
      <c r="H36" s="182">
        <f t="shared" si="1"/>
        <v>0</v>
      </c>
    </row>
    <row r="37" spans="1:8" ht="15" customHeight="1">
      <c r="A37" s="137" t="s">
        <v>24</v>
      </c>
      <c r="B37" s="135" t="s">
        <v>341</v>
      </c>
      <c r="C37" s="182"/>
      <c r="D37" s="182">
        <v>70000</v>
      </c>
      <c r="E37" s="182"/>
      <c r="F37" s="182"/>
      <c r="G37" s="182">
        <f t="shared" si="0"/>
        <v>0</v>
      </c>
      <c r="H37" s="182">
        <f t="shared" si="1"/>
        <v>70000</v>
      </c>
    </row>
    <row r="38" spans="1:8" ht="15" customHeight="1">
      <c r="A38" s="137" t="s">
        <v>342</v>
      </c>
      <c r="B38" s="135" t="s">
        <v>343</v>
      </c>
      <c r="C38" s="182">
        <v>14000000</v>
      </c>
      <c r="D38" s="182">
        <v>21700000</v>
      </c>
      <c r="E38" s="182"/>
      <c r="F38" s="182"/>
      <c r="G38" s="182">
        <f t="shared" si="0"/>
        <v>14000000</v>
      </c>
      <c r="H38" s="182">
        <f t="shared" si="1"/>
        <v>21700000</v>
      </c>
    </row>
    <row r="39" spans="1:8" ht="15" customHeight="1">
      <c r="A39" s="137" t="s">
        <v>344</v>
      </c>
      <c r="B39" s="135" t="s">
        <v>345</v>
      </c>
      <c r="C39" s="182">
        <v>4500000</v>
      </c>
      <c r="D39" s="182">
        <v>5879278</v>
      </c>
      <c r="E39" s="182"/>
      <c r="F39" s="182"/>
      <c r="G39" s="182">
        <f t="shared" si="0"/>
        <v>4500000</v>
      </c>
      <c r="H39" s="182">
        <f t="shared" si="1"/>
        <v>5879278</v>
      </c>
    </row>
    <row r="40" spans="1:8" ht="15" customHeight="1">
      <c r="A40" s="137" t="s">
        <v>346</v>
      </c>
      <c r="B40" s="135" t="s">
        <v>347</v>
      </c>
      <c r="C40" s="182"/>
      <c r="D40" s="182">
        <v>11040</v>
      </c>
      <c r="E40" s="182"/>
      <c r="F40" s="182"/>
      <c r="G40" s="182">
        <f t="shared" si="0"/>
        <v>0</v>
      </c>
      <c r="H40" s="182">
        <f t="shared" si="1"/>
        <v>11040</v>
      </c>
    </row>
    <row r="41" spans="1:8" ht="15" customHeight="1">
      <c r="A41" s="137" t="s">
        <v>25</v>
      </c>
      <c r="B41" s="135" t="s">
        <v>348</v>
      </c>
      <c r="C41" s="182"/>
      <c r="D41" s="182"/>
      <c r="E41" s="182"/>
      <c r="F41" s="182"/>
      <c r="G41" s="182">
        <f t="shared" si="0"/>
        <v>0</v>
      </c>
      <c r="H41" s="182">
        <f t="shared" si="1"/>
        <v>0</v>
      </c>
    </row>
    <row r="42" spans="1:8" ht="15" customHeight="1">
      <c r="A42" s="137" t="s">
        <v>26</v>
      </c>
      <c r="B42" s="135" t="s">
        <v>349</v>
      </c>
      <c r="C42" s="182"/>
      <c r="D42" s="182"/>
      <c r="E42" s="182"/>
      <c r="F42" s="182"/>
      <c r="G42" s="182">
        <f t="shared" si="0"/>
        <v>0</v>
      </c>
      <c r="H42" s="182">
        <f t="shared" si="1"/>
        <v>0</v>
      </c>
    </row>
    <row r="43" spans="1:8" ht="15" customHeight="1">
      <c r="A43" s="137" t="s">
        <v>463</v>
      </c>
      <c r="B43" s="135" t="s">
        <v>350</v>
      </c>
      <c r="C43" s="182"/>
      <c r="D43" s="182"/>
      <c r="E43" s="182"/>
      <c r="F43" s="182"/>
      <c r="G43" s="182">
        <f t="shared" si="0"/>
        <v>0</v>
      </c>
      <c r="H43" s="182">
        <f t="shared" si="1"/>
        <v>0</v>
      </c>
    </row>
    <row r="44" spans="1:8" ht="15" customHeight="1">
      <c r="A44" s="137" t="s">
        <v>27</v>
      </c>
      <c r="B44" s="135" t="s">
        <v>97</v>
      </c>
      <c r="C44" s="182"/>
      <c r="D44" s="182">
        <v>98000</v>
      </c>
      <c r="E44" s="182"/>
      <c r="F44" s="182"/>
      <c r="G44" s="182">
        <f t="shared" si="0"/>
        <v>0</v>
      </c>
      <c r="H44" s="182">
        <f t="shared" si="1"/>
        <v>98000</v>
      </c>
    </row>
    <row r="45" spans="1:8" ht="15" customHeight="1">
      <c r="A45" s="28" t="s">
        <v>50</v>
      </c>
      <c r="B45" s="33" t="s">
        <v>351</v>
      </c>
      <c r="C45" s="27">
        <f>SUM(C38:C44)</f>
        <v>18500000</v>
      </c>
      <c r="D45" s="27">
        <f>SUM(D34:D44)</f>
        <v>27758318</v>
      </c>
      <c r="E45" s="27">
        <v>0</v>
      </c>
      <c r="F45" s="27">
        <f>SUM(F34:F44)</f>
        <v>200000</v>
      </c>
      <c r="G45" s="182">
        <f aca="true" t="shared" si="2" ref="G45:G76">SUM(C45+E45)</f>
        <v>18500000</v>
      </c>
      <c r="H45" s="184">
        <f>SUM(H34:H44)</f>
        <v>27958318</v>
      </c>
    </row>
    <row r="46" spans="1:8" ht="15" customHeight="1">
      <c r="A46" s="137" t="s">
        <v>360</v>
      </c>
      <c r="B46" s="135" t="s">
        <v>361</v>
      </c>
      <c r="C46" s="27"/>
      <c r="D46" s="27"/>
      <c r="E46" s="27"/>
      <c r="F46" s="27"/>
      <c r="G46" s="182">
        <f t="shared" si="2"/>
        <v>0</v>
      </c>
      <c r="H46" s="182">
        <f aca="true" t="shared" si="3" ref="H46:H68">SUM(D46+F46)</f>
        <v>0</v>
      </c>
    </row>
    <row r="47" spans="1:8" ht="15" customHeight="1">
      <c r="A47" s="134" t="s">
        <v>31</v>
      </c>
      <c r="B47" s="135" t="s">
        <v>362</v>
      </c>
      <c r="C47" s="182"/>
      <c r="D47" s="182"/>
      <c r="E47" s="182"/>
      <c r="F47" s="182"/>
      <c r="G47" s="182">
        <f t="shared" si="2"/>
        <v>0</v>
      </c>
      <c r="H47" s="182">
        <f t="shared" si="3"/>
        <v>0</v>
      </c>
    </row>
    <row r="48" spans="1:8" ht="15" customHeight="1">
      <c r="A48" s="137" t="s">
        <v>32</v>
      </c>
      <c r="B48" s="135" t="s">
        <v>363</v>
      </c>
      <c r="C48" s="182"/>
      <c r="D48" s="182"/>
      <c r="E48" s="182"/>
      <c r="F48" s="182"/>
      <c r="G48" s="182">
        <f t="shared" si="2"/>
        <v>0</v>
      </c>
      <c r="H48" s="182">
        <f t="shared" si="3"/>
        <v>0</v>
      </c>
    </row>
    <row r="49" spans="1:8" ht="15" customHeight="1">
      <c r="A49" s="137" t="s">
        <v>460</v>
      </c>
      <c r="B49" s="135" t="s">
        <v>296</v>
      </c>
      <c r="C49" s="182"/>
      <c r="D49" s="182"/>
      <c r="E49" s="182"/>
      <c r="F49" s="182"/>
      <c r="G49" s="182">
        <f t="shared" si="2"/>
        <v>0</v>
      </c>
      <c r="H49" s="182">
        <f t="shared" si="3"/>
        <v>0</v>
      </c>
    </row>
    <row r="50" spans="1:8" s="197" customFormat="1" ht="15" customHeight="1">
      <c r="A50" s="26" t="s">
        <v>52</v>
      </c>
      <c r="B50" s="33" t="s">
        <v>364</v>
      </c>
      <c r="C50" s="184">
        <v>0</v>
      </c>
      <c r="D50" s="184">
        <v>0</v>
      </c>
      <c r="E50" s="184">
        <v>0</v>
      </c>
      <c r="F50" s="184">
        <v>0</v>
      </c>
      <c r="G50" s="182">
        <f t="shared" si="2"/>
        <v>0</v>
      </c>
      <c r="H50" s="182">
        <f t="shared" si="3"/>
        <v>0</v>
      </c>
    </row>
    <row r="51" spans="1:8" ht="15" customHeight="1">
      <c r="A51" s="178" t="s">
        <v>62</v>
      </c>
      <c r="B51" s="174"/>
      <c r="C51" s="185"/>
      <c r="D51" s="185"/>
      <c r="E51" s="185"/>
      <c r="F51" s="185"/>
      <c r="G51" s="262">
        <f t="shared" si="2"/>
        <v>0</v>
      </c>
      <c r="H51" s="262">
        <f t="shared" si="3"/>
        <v>0</v>
      </c>
    </row>
    <row r="52" spans="1:8" ht="15" customHeight="1">
      <c r="A52" s="134" t="s">
        <v>314</v>
      </c>
      <c r="B52" s="135" t="s">
        <v>315</v>
      </c>
      <c r="C52" s="182"/>
      <c r="D52" s="182"/>
      <c r="E52" s="182"/>
      <c r="F52" s="182"/>
      <c r="G52" s="182">
        <f t="shared" si="2"/>
        <v>0</v>
      </c>
      <c r="H52" s="182">
        <f t="shared" si="3"/>
        <v>0</v>
      </c>
    </row>
    <row r="53" spans="1:8" ht="15" customHeight="1">
      <c r="A53" s="134" t="s">
        <v>316</v>
      </c>
      <c r="B53" s="135" t="s">
        <v>317</v>
      </c>
      <c r="C53" s="182"/>
      <c r="D53" s="182"/>
      <c r="E53" s="182"/>
      <c r="F53" s="182"/>
      <c r="G53" s="182">
        <f t="shared" si="2"/>
        <v>0</v>
      </c>
      <c r="H53" s="182">
        <f t="shared" si="3"/>
        <v>0</v>
      </c>
    </row>
    <row r="54" spans="1:8" ht="15" customHeight="1">
      <c r="A54" s="134" t="s">
        <v>9</v>
      </c>
      <c r="B54" s="135" t="s">
        <v>318</v>
      </c>
      <c r="C54" s="182"/>
      <c r="D54" s="182"/>
      <c r="E54" s="182"/>
      <c r="F54" s="182"/>
      <c r="G54" s="182">
        <f t="shared" si="2"/>
        <v>0</v>
      </c>
      <c r="H54" s="182">
        <f t="shared" si="3"/>
        <v>0</v>
      </c>
    </row>
    <row r="55" spans="1:8" ht="15" customHeight="1">
      <c r="A55" s="134" t="s">
        <v>10</v>
      </c>
      <c r="B55" s="135" t="s">
        <v>319</v>
      </c>
      <c r="C55" s="182"/>
      <c r="D55" s="182"/>
      <c r="E55" s="182"/>
      <c r="F55" s="182"/>
      <c r="G55" s="182">
        <f t="shared" si="2"/>
        <v>0</v>
      </c>
      <c r="H55" s="182">
        <f t="shared" si="3"/>
        <v>0</v>
      </c>
    </row>
    <row r="56" spans="1:8" ht="15" customHeight="1">
      <c r="A56" s="134" t="s">
        <v>11</v>
      </c>
      <c r="B56" s="135" t="s">
        <v>320</v>
      </c>
      <c r="C56" s="182"/>
      <c r="D56" s="182"/>
      <c r="E56" s="182"/>
      <c r="F56" s="182"/>
      <c r="G56" s="182">
        <f t="shared" si="2"/>
        <v>0</v>
      </c>
      <c r="H56" s="182">
        <f t="shared" si="3"/>
        <v>0</v>
      </c>
    </row>
    <row r="57" spans="1:8" s="197" customFormat="1" ht="15" customHeight="1">
      <c r="A57" s="26" t="s">
        <v>46</v>
      </c>
      <c r="B57" s="33" t="s">
        <v>321</v>
      </c>
      <c r="C57" s="184">
        <v>0</v>
      </c>
      <c r="D57" s="184">
        <v>0</v>
      </c>
      <c r="E57" s="184">
        <v>0</v>
      </c>
      <c r="F57" s="184">
        <v>0</v>
      </c>
      <c r="G57" s="182">
        <f t="shared" si="2"/>
        <v>0</v>
      </c>
      <c r="H57" s="182">
        <f t="shared" si="3"/>
        <v>0</v>
      </c>
    </row>
    <row r="58" spans="1:8" ht="15" customHeight="1">
      <c r="A58" s="137" t="s">
        <v>28</v>
      </c>
      <c r="B58" s="135" t="s">
        <v>352</v>
      </c>
      <c r="C58" s="182"/>
      <c r="D58" s="182"/>
      <c r="E58" s="182"/>
      <c r="F58" s="182"/>
      <c r="G58" s="182">
        <f t="shared" si="2"/>
        <v>0</v>
      </c>
      <c r="H58" s="182">
        <f t="shared" si="3"/>
        <v>0</v>
      </c>
    </row>
    <row r="59" spans="1:8" ht="15" customHeight="1">
      <c r="A59" s="137" t="s">
        <v>29</v>
      </c>
      <c r="B59" s="135" t="s">
        <v>353</v>
      </c>
      <c r="C59" s="182"/>
      <c r="D59" s="182"/>
      <c r="E59" s="182"/>
      <c r="F59" s="182"/>
      <c r="G59" s="182">
        <f t="shared" si="2"/>
        <v>0</v>
      </c>
      <c r="H59" s="182">
        <f t="shared" si="3"/>
        <v>0</v>
      </c>
    </row>
    <row r="60" spans="1:8" ht="15" customHeight="1">
      <c r="A60" s="137" t="s">
        <v>354</v>
      </c>
      <c r="B60" s="135" t="s">
        <v>355</v>
      </c>
      <c r="C60" s="182"/>
      <c r="D60" s="182"/>
      <c r="E60" s="182"/>
      <c r="F60" s="182"/>
      <c r="G60" s="182">
        <f t="shared" si="2"/>
        <v>0</v>
      </c>
      <c r="H60" s="182">
        <f t="shared" si="3"/>
        <v>0</v>
      </c>
    </row>
    <row r="61" spans="1:8" ht="15" customHeight="1">
      <c r="A61" s="137" t="s">
        <v>30</v>
      </c>
      <c r="B61" s="135" t="s">
        <v>356</v>
      </c>
      <c r="C61" s="182"/>
      <c r="D61" s="182"/>
      <c r="E61" s="182"/>
      <c r="F61" s="182"/>
      <c r="G61" s="182">
        <f t="shared" si="2"/>
        <v>0</v>
      </c>
      <c r="H61" s="182">
        <f t="shared" si="3"/>
        <v>0</v>
      </c>
    </row>
    <row r="62" spans="1:8" ht="15" customHeight="1">
      <c r="A62" s="137" t="s">
        <v>357</v>
      </c>
      <c r="B62" s="135" t="s">
        <v>358</v>
      </c>
      <c r="C62" s="182"/>
      <c r="D62" s="182"/>
      <c r="E62" s="182"/>
      <c r="F62" s="182"/>
      <c r="G62" s="182">
        <f t="shared" si="2"/>
        <v>0</v>
      </c>
      <c r="H62" s="182">
        <f t="shared" si="3"/>
        <v>0</v>
      </c>
    </row>
    <row r="63" spans="1:8" s="197" customFormat="1" ht="15" customHeight="1">
      <c r="A63" s="26" t="s">
        <v>51</v>
      </c>
      <c r="B63" s="33" t="s">
        <v>359</v>
      </c>
      <c r="C63" s="184">
        <v>0</v>
      </c>
      <c r="D63" s="184">
        <v>0</v>
      </c>
      <c r="E63" s="184">
        <v>0</v>
      </c>
      <c r="F63" s="184">
        <v>0</v>
      </c>
      <c r="G63" s="182">
        <f t="shared" si="2"/>
        <v>0</v>
      </c>
      <c r="H63" s="182">
        <f t="shared" si="3"/>
        <v>0</v>
      </c>
    </row>
    <row r="64" spans="1:8" ht="15" customHeight="1">
      <c r="A64" s="137" t="s">
        <v>365</v>
      </c>
      <c r="B64" s="135" t="s">
        <v>366</v>
      </c>
      <c r="C64" s="182"/>
      <c r="D64" s="182"/>
      <c r="E64" s="182"/>
      <c r="F64" s="182"/>
      <c r="G64" s="182">
        <f t="shared" si="2"/>
        <v>0</v>
      </c>
      <c r="H64" s="182">
        <f t="shared" si="3"/>
        <v>0</v>
      </c>
    </row>
    <row r="65" spans="1:8" ht="15" customHeight="1">
      <c r="A65" s="134" t="s">
        <v>33</v>
      </c>
      <c r="B65" s="135" t="s">
        <v>367</v>
      </c>
      <c r="C65" s="182"/>
      <c r="D65" s="182"/>
      <c r="E65" s="182"/>
      <c r="F65" s="182"/>
      <c r="G65" s="182">
        <f t="shared" si="2"/>
        <v>0</v>
      </c>
      <c r="H65" s="182">
        <f t="shared" si="3"/>
        <v>0</v>
      </c>
    </row>
    <row r="66" spans="1:8" ht="15" customHeight="1">
      <c r="A66" s="137" t="s">
        <v>34</v>
      </c>
      <c r="B66" s="135" t="s">
        <v>368</v>
      </c>
      <c r="C66" s="182"/>
      <c r="D66" s="182"/>
      <c r="E66" s="182"/>
      <c r="F66" s="182"/>
      <c r="G66" s="182">
        <f t="shared" si="2"/>
        <v>0</v>
      </c>
      <c r="H66" s="182">
        <f t="shared" si="3"/>
        <v>0</v>
      </c>
    </row>
    <row r="67" spans="1:8" s="197" customFormat="1" ht="15" customHeight="1">
      <c r="A67" s="26" t="s">
        <v>54</v>
      </c>
      <c r="B67" s="33" t="s">
        <v>369</v>
      </c>
      <c r="C67" s="184">
        <v>0</v>
      </c>
      <c r="D67" s="184">
        <v>0</v>
      </c>
      <c r="E67" s="184">
        <v>0</v>
      </c>
      <c r="F67" s="184">
        <v>0</v>
      </c>
      <c r="G67" s="182">
        <f t="shared" si="2"/>
        <v>0</v>
      </c>
      <c r="H67" s="182">
        <f t="shared" si="3"/>
        <v>0</v>
      </c>
    </row>
    <row r="68" spans="1:8" ht="15" customHeight="1">
      <c r="A68" s="178" t="s">
        <v>61</v>
      </c>
      <c r="B68" s="174"/>
      <c r="C68" s="185"/>
      <c r="D68" s="185"/>
      <c r="E68" s="185"/>
      <c r="F68" s="185"/>
      <c r="G68" s="262">
        <f t="shared" si="2"/>
        <v>0</v>
      </c>
      <c r="H68" s="262">
        <f t="shared" si="3"/>
        <v>0</v>
      </c>
    </row>
    <row r="69" spans="1:8" ht="14.25">
      <c r="A69" s="259" t="s">
        <v>53</v>
      </c>
      <c r="B69" s="260" t="s">
        <v>370</v>
      </c>
      <c r="C69" s="261">
        <f>C19+C33+C45+C50+C57+C63+C67</f>
        <v>18500000</v>
      </c>
      <c r="D69" s="261">
        <f>D19+D33+D45+D50+D57+D63+D67</f>
        <v>27758318</v>
      </c>
      <c r="E69" s="261">
        <f>E19+E33+E45+E50+E57+E63+E67</f>
        <v>0</v>
      </c>
      <c r="F69" s="261">
        <f>F19+F33+F45+F50+F57+F63+F67</f>
        <v>200000</v>
      </c>
      <c r="G69" s="261">
        <f t="shared" si="2"/>
        <v>18500000</v>
      </c>
      <c r="H69" s="261">
        <f>SUM(H45)</f>
        <v>27958318</v>
      </c>
    </row>
    <row r="70" spans="1:8" ht="14.25">
      <c r="A70" s="282" t="s">
        <v>69</v>
      </c>
      <c r="B70" s="255"/>
      <c r="C70" s="256"/>
      <c r="D70" s="256"/>
      <c r="E70" s="256"/>
      <c r="F70" s="256"/>
      <c r="G70" s="256">
        <f t="shared" si="2"/>
        <v>0</v>
      </c>
      <c r="H70" s="256">
        <f aca="true" t="shared" si="4" ref="H70:H98">SUM(D70+F70)</f>
        <v>0</v>
      </c>
    </row>
    <row r="71" spans="1:8" ht="14.25">
      <c r="A71" s="282" t="s">
        <v>70</v>
      </c>
      <c r="B71" s="255"/>
      <c r="C71" s="256"/>
      <c r="D71" s="256"/>
      <c r="E71" s="256"/>
      <c r="F71" s="256"/>
      <c r="G71" s="256">
        <f t="shared" si="2"/>
        <v>0</v>
      </c>
      <c r="H71" s="256">
        <f t="shared" si="4"/>
        <v>0</v>
      </c>
    </row>
    <row r="72" spans="1:8" ht="14.25">
      <c r="A72" s="147" t="s">
        <v>35</v>
      </c>
      <c r="B72" s="134" t="s">
        <v>371</v>
      </c>
      <c r="C72" s="182"/>
      <c r="D72" s="182"/>
      <c r="E72" s="182"/>
      <c r="F72" s="182"/>
      <c r="G72" s="182">
        <f t="shared" si="2"/>
        <v>0</v>
      </c>
      <c r="H72" s="182">
        <f t="shared" si="4"/>
        <v>0</v>
      </c>
    </row>
    <row r="73" spans="1:8" ht="14.25">
      <c r="A73" s="137" t="s">
        <v>372</v>
      </c>
      <c r="B73" s="134" t="s">
        <v>373</v>
      </c>
      <c r="C73" s="182"/>
      <c r="D73" s="182"/>
      <c r="E73" s="182"/>
      <c r="F73" s="182"/>
      <c r="G73" s="182">
        <f t="shared" si="2"/>
        <v>0</v>
      </c>
      <c r="H73" s="182">
        <f t="shared" si="4"/>
        <v>0</v>
      </c>
    </row>
    <row r="74" spans="1:8" ht="14.25">
      <c r="A74" s="147" t="s">
        <v>36</v>
      </c>
      <c r="B74" s="134" t="s">
        <v>374</v>
      </c>
      <c r="C74" s="182"/>
      <c r="D74" s="182"/>
      <c r="E74" s="182"/>
      <c r="F74" s="182"/>
      <c r="G74" s="182">
        <f t="shared" si="2"/>
        <v>0</v>
      </c>
      <c r="H74" s="182">
        <f t="shared" si="4"/>
        <v>0</v>
      </c>
    </row>
    <row r="75" spans="1:8" ht="14.25">
      <c r="A75" s="28" t="s">
        <v>55</v>
      </c>
      <c r="B75" s="26" t="s">
        <v>375</v>
      </c>
      <c r="C75" s="182">
        <v>0</v>
      </c>
      <c r="D75" s="182">
        <v>0</v>
      </c>
      <c r="E75" s="182">
        <v>0</v>
      </c>
      <c r="F75" s="182">
        <v>0</v>
      </c>
      <c r="G75" s="182">
        <f t="shared" si="2"/>
        <v>0</v>
      </c>
      <c r="H75" s="182">
        <f t="shared" si="4"/>
        <v>0</v>
      </c>
    </row>
    <row r="76" spans="1:8" ht="14.25">
      <c r="A76" s="137" t="s">
        <v>37</v>
      </c>
      <c r="B76" s="134" t="s">
        <v>376</v>
      </c>
      <c r="C76" s="182"/>
      <c r="D76" s="182"/>
      <c r="E76" s="182"/>
      <c r="F76" s="182"/>
      <c r="G76" s="182">
        <f t="shared" si="2"/>
        <v>0</v>
      </c>
      <c r="H76" s="182">
        <f t="shared" si="4"/>
        <v>0</v>
      </c>
    </row>
    <row r="77" spans="1:8" ht="14.25">
      <c r="A77" s="147" t="s">
        <v>377</v>
      </c>
      <c r="B77" s="134" t="s">
        <v>378</v>
      </c>
      <c r="C77" s="182"/>
      <c r="D77" s="182"/>
      <c r="E77" s="182"/>
      <c r="F77" s="182"/>
      <c r="G77" s="182">
        <f aca="true" t="shared" si="5" ref="G77:G98">SUM(C77+E77)</f>
        <v>0</v>
      </c>
      <c r="H77" s="182">
        <f t="shared" si="4"/>
        <v>0</v>
      </c>
    </row>
    <row r="78" spans="1:8" ht="14.25">
      <c r="A78" s="137" t="s">
        <v>38</v>
      </c>
      <c r="B78" s="134" t="s">
        <v>379</v>
      </c>
      <c r="C78" s="182"/>
      <c r="D78" s="182"/>
      <c r="E78" s="182"/>
      <c r="F78" s="182"/>
      <c r="G78" s="182">
        <f t="shared" si="5"/>
        <v>0</v>
      </c>
      <c r="H78" s="182">
        <f t="shared" si="4"/>
        <v>0</v>
      </c>
    </row>
    <row r="79" spans="1:8" ht="14.25">
      <c r="A79" s="147" t="s">
        <v>380</v>
      </c>
      <c r="B79" s="134" t="s">
        <v>381</v>
      </c>
      <c r="C79" s="182"/>
      <c r="D79" s="182"/>
      <c r="E79" s="182"/>
      <c r="F79" s="182"/>
      <c r="G79" s="182">
        <f t="shared" si="5"/>
        <v>0</v>
      </c>
      <c r="H79" s="182">
        <f t="shared" si="4"/>
        <v>0</v>
      </c>
    </row>
    <row r="80" spans="1:8" ht="14.25">
      <c r="A80" s="39" t="s">
        <v>56</v>
      </c>
      <c r="B80" s="26" t="s">
        <v>382</v>
      </c>
      <c r="C80" s="182"/>
      <c r="D80" s="182"/>
      <c r="E80" s="182">
        <f>SUM(E76:E79)</f>
        <v>0</v>
      </c>
      <c r="F80" s="182">
        <f>SUM(F76:F79)</f>
        <v>0</v>
      </c>
      <c r="G80" s="182">
        <f t="shared" si="5"/>
        <v>0</v>
      </c>
      <c r="H80" s="182">
        <f t="shared" si="4"/>
        <v>0</v>
      </c>
    </row>
    <row r="81" spans="1:8" ht="14.25">
      <c r="A81" s="134" t="s">
        <v>67</v>
      </c>
      <c r="B81" s="134" t="s">
        <v>383</v>
      </c>
      <c r="C81" s="182">
        <v>1094907</v>
      </c>
      <c r="D81" s="182">
        <v>1853725</v>
      </c>
      <c r="E81" s="182"/>
      <c r="F81" s="182"/>
      <c r="G81" s="182">
        <f t="shared" si="5"/>
        <v>1094907</v>
      </c>
      <c r="H81" s="182">
        <f t="shared" si="4"/>
        <v>1853725</v>
      </c>
    </row>
    <row r="82" spans="1:8" ht="14.25">
      <c r="A82" s="134" t="s">
        <v>68</v>
      </c>
      <c r="B82" s="134" t="s">
        <v>383</v>
      </c>
      <c r="C82" s="182"/>
      <c r="D82" s="182"/>
      <c r="E82" s="182"/>
      <c r="F82" s="182"/>
      <c r="G82" s="182">
        <f t="shared" si="5"/>
        <v>0</v>
      </c>
      <c r="H82" s="182">
        <f t="shared" si="4"/>
        <v>0</v>
      </c>
    </row>
    <row r="83" spans="1:8" ht="14.25">
      <c r="A83" s="134" t="s">
        <v>65</v>
      </c>
      <c r="B83" s="134" t="s">
        <v>384</v>
      </c>
      <c r="C83" s="182"/>
      <c r="D83" s="182"/>
      <c r="E83" s="182"/>
      <c r="F83" s="182"/>
      <c r="G83" s="182">
        <f t="shared" si="5"/>
        <v>0</v>
      </c>
      <c r="H83" s="182">
        <f t="shared" si="4"/>
        <v>0</v>
      </c>
    </row>
    <row r="84" spans="1:8" ht="14.25">
      <c r="A84" s="134" t="s">
        <v>66</v>
      </c>
      <c r="B84" s="134" t="s">
        <v>384</v>
      </c>
      <c r="C84" s="182"/>
      <c r="D84" s="182"/>
      <c r="E84" s="182"/>
      <c r="F84" s="182"/>
      <c r="G84" s="182">
        <f t="shared" si="5"/>
        <v>0</v>
      </c>
      <c r="H84" s="182">
        <f t="shared" si="4"/>
        <v>0</v>
      </c>
    </row>
    <row r="85" spans="1:8" ht="14.25">
      <c r="A85" s="26" t="s">
        <v>57</v>
      </c>
      <c r="B85" s="26" t="s">
        <v>385</v>
      </c>
      <c r="C85" s="27">
        <f>SUM(C81:C84)</f>
        <v>1094907</v>
      </c>
      <c r="D85" s="27">
        <f>SUM(D81:D84)</f>
        <v>1853725</v>
      </c>
      <c r="E85" s="27">
        <f>SUM(E81:E84)</f>
        <v>0</v>
      </c>
      <c r="F85" s="27">
        <f>SUM(F81:F84)</f>
        <v>0</v>
      </c>
      <c r="G85" s="182">
        <f t="shared" si="5"/>
        <v>1094907</v>
      </c>
      <c r="H85" s="182">
        <f t="shared" si="4"/>
        <v>1853725</v>
      </c>
    </row>
    <row r="86" spans="1:8" ht="14.25">
      <c r="A86" s="147" t="s">
        <v>386</v>
      </c>
      <c r="B86" s="134" t="s">
        <v>387</v>
      </c>
      <c r="C86" s="182"/>
      <c r="D86" s="182"/>
      <c r="E86" s="182"/>
      <c r="F86" s="182"/>
      <c r="G86" s="182">
        <f t="shared" si="5"/>
        <v>0</v>
      </c>
      <c r="H86" s="182">
        <f t="shared" si="4"/>
        <v>0</v>
      </c>
    </row>
    <row r="87" spans="1:8" ht="14.25">
      <c r="A87" s="147" t="s">
        <v>388</v>
      </c>
      <c r="B87" s="134" t="s">
        <v>389</v>
      </c>
      <c r="C87" s="182"/>
      <c r="D87" s="182"/>
      <c r="E87" s="182"/>
      <c r="F87" s="182"/>
      <c r="G87" s="182">
        <f t="shared" si="5"/>
        <v>0</v>
      </c>
      <c r="H87" s="182">
        <f t="shared" si="4"/>
        <v>0</v>
      </c>
    </row>
    <row r="88" spans="1:8" ht="14.25">
      <c r="A88" s="147" t="s">
        <v>390</v>
      </c>
      <c r="B88" s="134" t="s">
        <v>391</v>
      </c>
      <c r="C88" s="182">
        <v>181401992</v>
      </c>
      <c r="D88" s="182">
        <v>176549856</v>
      </c>
      <c r="E88" s="182"/>
      <c r="F88" s="182"/>
      <c r="G88" s="182">
        <f t="shared" si="5"/>
        <v>181401992</v>
      </c>
      <c r="H88" s="182">
        <f t="shared" si="4"/>
        <v>176549856</v>
      </c>
    </row>
    <row r="89" spans="1:8" ht="14.25">
      <c r="A89" s="147" t="s">
        <v>392</v>
      </c>
      <c r="B89" s="134" t="s">
        <v>393</v>
      </c>
      <c r="C89" s="182"/>
      <c r="D89" s="182"/>
      <c r="E89" s="182"/>
      <c r="F89" s="182"/>
      <c r="G89" s="182">
        <f t="shared" si="5"/>
        <v>0</v>
      </c>
      <c r="H89" s="182">
        <f t="shared" si="4"/>
        <v>0</v>
      </c>
    </row>
    <row r="90" spans="1:8" ht="14.25">
      <c r="A90" s="137" t="s">
        <v>39</v>
      </c>
      <c r="B90" s="134" t="s">
        <v>394</v>
      </c>
      <c r="C90" s="182"/>
      <c r="D90" s="182"/>
      <c r="E90" s="182"/>
      <c r="F90" s="182"/>
      <c r="G90" s="182">
        <f t="shared" si="5"/>
        <v>0</v>
      </c>
      <c r="H90" s="182">
        <f t="shared" si="4"/>
        <v>0</v>
      </c>
    </row>
    <row r="91" spans="1:8" ht="14.25">
      <c r="A91" s="28" t="s">
        <v>58</v>
      </c>
      <c r="B91" s="26" t="s">
        <v>395</v>
      </c>
      <c r="C91" s="27">
        <f>SUM(C81+C88)</f>
        <v>182496899</v>
      </c>
      <c r="D91" s="27">
        <f>SUM(D85:D90)</f>
        <v>178403581</v>
      </c>
      <c r="E91" s="27">
        <f>SUM(E86:E90)</f>
        <v>0</v>
      </c>
      <c r="F91" s="27">
        <f>SUM(F86:F90)</f>
        <v>0</v>
      </c>
      <c r="G91" s="182">
        <f t="shared" si="5"/>
        <v>182496899</v>
      </c>
      <c r="H91" s="182">
        <f t="shared" si="4"/>
        <v>178403581</v>
      </c>
    </row>
    <row r="92" spans="1:8" ht="14.25">
      <c r="A92" s="137" t="s">
        <v>396</v>
      </c>
      <c r="B92" s="134" t="s">
        <v>397</v>
      </c>
      <c r="C92" s="182"/>
      <c r="D92" s="182"/>
      <c r="E92" s="182"/>
      <c r="F92" s="182"/>
      <c r="G92" s="182">
        <f t="shared" si="5"/>
        <v>0</v>
      </c>
      <c r="H92" s="182">
        <f t="shared" si="4"/>
        <v>0</v>
      </c>
    </row>
    <row r="93" spans="1:8" ht="14.25">
      <c r="A93" s="137" t="s">
        <v>398</v>
      </c>
      <c r="B93" s="134" t="s">
        <v>399</v>
      </c>
      <c r="C93" s="182"/>
      <c r="D93" s="182"/>
      <c r="E93" s="182"/>
      <c r="F93" s="182"/>
      <c r="G93" s="182">
        <f t="shared" si="5"/>
        <v>0</v>
      </c>
      <c r="H93" s="182">
        <f t="shared" si="4"/>
        <v>0</v>
      </c>
    </row>
    <row r="94" spans="1:8" ht="14.25">
      <c r="A94" s="147" t="s">
        <v>400</v>
      </c>
      <c r="B94" s="134" t="s">
        <v>401</v>
      </c>
      <c r="C94" s="182"/>
      <c r="D94" s="182"/>
      <c r="E94" s="182"/>
      <c r="F94" s="182"/>
      <c r="G94" s="182">
        <f t="shared" si="5"/>
        <v>0</v>
      </c>
      <c r="H94" s="182">
        <f t="shared" si="4"/>
        <v>0</v>
      </c>
    </row>
    <row r="95" spans="1:8" ht="14.25">
      <c r="A95" s="147" t="s">
        <v>40</v>
      </c>
      <c r="B95" s="134" t="s">
        <v>402</v>
      </c>
      <c r="C95" s="182"/>
      <c r="D95" s="182"/>
      <c r="E95" s="182"/>
      <c r="F95" s="182"/>
      <c r="G95" s="182">
        <f t="shared" si="5"/>
        <v>0</v>
      </c>
      <c r="H95" s="182">
        <f t="shared" si="4"/>
        <v>0</v>
      </c>
    </row>
    <row r="96" spans="1:8" ht="14.25">
      <c r="A96" s="39" t="s">
        <v>59</v>
      </c>
      <c r="B96" s="26" t="s">
        <v>403</v>
      </c>
      <c r="C96" s="182"/>
      <c r="D96" s="182"/>
      <c r="E96" s="182">
        <f>SUM(E92:E95)</f>
        <v>0</v>
      </c>
      <c r="F96" s="182">
        <f>SUM(F92:F95)</f>
        <v>0</v>
      </c>
      <c r="G96" s="182">
        <f t="shared" si="5"/>
        <v>0</v>
      </c>
      <c r="H96" s="182">
        <f t="shared" si="4"/>
        <v>0</v>
      </c>
    </row>
    <row r="97" spans="1:8" ht="14.25">
      <c r="A97" s="28" t="s">
        <v>404</v>
      </c>
      <c r="B97" s="26" t="s">
        <v>405</v>
      </c>
      <c r="C97" s="182"/>
      <c r="D97" s="182"/>
      <c r="E97" s="182"/>
      <c r="F97" s="182"/>
      <c r="G97" s="182">
        <f t="shared" si="5"/>
        <v>0</v>
      </c>
      <c r="H97" s="182">
        <f t="shared" si="4"/>
        <v>0</v>
      </c>
    </row>
    <row r="98" spans="1:8" ht="14.25">
      <c r="A98" s="283" t="s">
        <v>60</v>
      </c>
      <c r="B98" s="284" t="s">
        <v>406</v>
      </c>
      <c r="C98" s="281">
        <f>SUM(C91:C97)</f>
        <v>182496899</v>
      </c>
      <c r="D98" s="281">
        <f>SUM(D91:D97)</f>
        <v>178403581</v>
      </c>
      <c r="E98" s="261">
        <f>E75+E80+E85+E91+E96</f>
        <v>0</v>
      </c>
      <c r="F98" s="261">
        <f>F75+F80+F85+F91+F96</f>
        <v>0</v>
      </c>
      <c r="G98" s="261">
        <f t="shared" si="5"/>
        <v>182496899</v>
      </c>
      <c r="H98" s="261">
        <f t="shared" si="4"/>
        <v>178403581</v>
      </c>
    </row>
    <row r="99" spans="1:8" ht="14.25">
      <c r="A99" s="205" t="s">
        <v>42</v>
      </c>
      <c r="B99" s="244"/>
      <c r="C99" s="224">
        <f>SUM(+C69+C98)</f>
        <v>200996899</v>
      </c>
      <c r="D99" s="224">
        <f>SUM(D19+D33+D45+D50+D57+D63+D67+D98)</f>
        <v>206161899</v>
      </c>
      <c r="E99" s="239"/>
      <c r="F99" s="239"/>
      <c r="G99" s="224">
        <f>SUM(G98)</f>
        <v>182496899</v>
      </c>
      <c r="H99" s="239">
        <f>SUM(H98+H69)</f>
        <v>206361899</v>
      </c>
    </row>
    <row r="109" ht="14.25">
      <c r="A109" s="17" t="s">
        <v>461</v>
      </c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5"/>
  <sheetViews>
    <sheetView view="pageBreakPreview" zoomScale="102" zoomScaleSheetLayoutView="102" zoomScalePageLayoutView="0" workbookViewId="0" topLeftCell="A62">
      <selection activeCell="A1" sqref="A1:H1"/>
    </sheetView>
  </sheetViews>
  <sheetFormatPr defaultColWidth="9.140625" defaultRowHeight="15"/>
  <cols>
    <col min="1" max="1" width="92.421875" style="17" customWidth="1"/>
    <col min="2" max="2" width="9.140625" style="17" customWidth="1"/>
    <col min="3" max="4" width="14.8515625" style="17" bestFit="1" customWidth="1"/>
    <col min="5" max="5" width="12.28125" style="17" customWidth="1"/>
    <col min="6" max="6" width="14.140625" style="17" bestFit="1" customWidth="1"/>
    <col min="7" max="7" width="15.421875" style="17" bestFit="1" customWidth="1"/>
    <col min="8" max="8" width="14.8515625" style="17" bestFit="1" customWidth="1"/>
    <col min="9" max="16384" width="9.140625" style="17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24" customHeight="1">
      <c r="A2" s="296" t="s">
        <v>459</v>
      </c>
      <c r="B2" s="293"/>
      <c r="C2" s="293"/>
      <c r="D2" s="293"/>
      <c r="E2" s="294"/>
      <c r="F2" s="295"/>
      <c r="G2" s="295"/>
      <c r="H2" s="295"/>
    </row>
    <row r="3" spans="1:7" ht="14.25">
      <c r="A3" s="128"/>
      <c r="G3" s="17" t="s">
        <v>93</v>
      </c>
    </row>
    <row r="4" ht="14.25">
      <c r="A4" s="19" t="s">
        <v>74</v>
      </c>
    </row>
    <row r="5" spans="1:8" ht="30" customHeight="1">
      <c r="A5" s="297" t="s">
        <v>119</v>
      </c>
      <c r="B5" s="299" t="s">
        <v>120</v>
      </c>
      <c r="C5" s="331" t="s">
        <v>63</v>
      </c>
      <c r="D5" s="331"/>
      <c r="E5" s="331" t="s">
        <v>64</v>
      </c>
      <c r="F5" s="331"/>
      <c r="G5" s="303" t="s">
        <v>75</v>
      </c>
      <c r="H5" s="303"/>
    </row>
    <row r="6" spans="1:8" ht="26.25" customHeight="1">
      <c r="A6" s="329"/>
      <c r="B6" s="330"/>
      <c r="C6" s="129" t="s">
        <v>76</v>
      </c>
      <c r="D6" s="129" t="s">
        <v>99</v>
      </c>
      <c r="E6" s="129" t="s">
        <v>76</v>
      </c>
      <c r="F6" s="129" t="s">
        <v>99</v>
      </c>
      <c r="G6" s="129" t="s">
        <v>76</v>
      </c>
      <c r="H6" s="129" t="s">
        <v>99</v>
      </c>
    </row>
    <row r="7" spans="1:8" ht="15" customHeight="1">
      <c r="A7" s="133" t="s">
        <v>291</v>
      </c>
      <c r="B7" s="135" t="s">
        <v>292</v>
      </c>
      <c r="C7" s="182">
        <f>SUM('9.sz.önk.bev.'!C7+'10.sz.Hiv.bev.'!C7+'11.sz.Ovi bev.'!C7)</f>
        <v>153645925</v>
      </c>
      <c r="D7" s="182">
        <f>SUM('9.sz.önk.bev.'!D7+'10.sz.Hiv.bev.'!D7+'11.sz.Ovi bev.'!D7)</f>
        <v>153843809</v>
      </c>
      <c r="E7" s="182">
        <f>SUM('9.sz.önk.bev.'!E7+'10.sz.Hiv.bev.'!E7+'11.sz.Ovi bev.'!E7)</f>
        <v>0</v>
      </c>
      <c r="F7" s="182">
        <f>SUM('9.sz.önk.bev.'!F7+'10.sz.Hiv.bev.'!F7+'11.sz.Ovi bev.'!F7)</f>
        <v>0</v>
      </c>
      <c r="G7" s="182">
        <f>SUM('9.sz.önk.bev.'!G7+'10.sz.Hiv.bev.'!G7+'11.sz.Ovi bev.'!G7)</f>
        <v>153645925</v>
      </c>
      <c r="H7" s="182">
        <f>SUM('9.sz.önk.bev.'!H7+'10.sz.Hiv.bev.'!H7+'11.sz.Ovi bev.'!H7)</f>
        <v>153843809</v>
      </c>
    </row>
    <row r="8" spans="1:8" ht="15" customHeight="1">
      <c r="A8" s="134" t="s">
        <v>293</v>
      </c>
      <c r="B8" s="135" t="s">
        <v>294</v>
      </c>
      <c r="C8" s="182">
        <f>SUM('9.sz.önk.bev.'!C8+'10.sz.Hiv.bev.'!C8+'11.sz.Ovi bev.'!C8)</f>
        <v>97664500</v>
      </c>
      <c r="D8" s="182">
        <f>SUM('9.sz.önk.bev.'!D8+'10.sz.Hiv.bev.'!D8+'11.sz.Ovi bev.'!D8)</f>
        <v>103542666</v>
      </c>
      <c r="E8" s="182">
        <f>SUM('9.sz.önk.bev.'!E8+'10.sz.Hiv.bev.'!E8+'11.sz.Ovi bev.'!E8)</f>
        <v>0</v>
      </c>
      <c r="F8" s="182">
        <f>SUM('9.sz.önk.bev.'!F8+'10.sz.Hiv.bev.'!F8+'11.sz.Ovi bev.'!F8)</f>
        <v>0</v>
      </c>
      <c r="G8" s="182">
        <f>SUM('9.sz.önk.bev.'!G8+'10.sz.Hiv.bev.'!G8+'11.sz.Ovi bev.'!G8)</f>
        <v>97664500</v>
      </c>
      <c r="H8" s="182">
        <f>SUM('9.sz.önk.bev.'!H8+'10.sz.Hiv.bev.'!H8+'11.sz.Ovi bev.'!H8)</f>
        <v>103542666</v>
      </c>
    </row>
    <row r="9" spans="1:8" ht="15" customHeight="1">
      <c r="A9" s="134" t="s">
        <v>295</v>
      </c>
      <c r="B9" s="135" t="s">
        <v>298</v>
      </c>
      <c r="C9" s="182">
        <f>SUM('9.sz.önk.bev.'!C9+'10.sz.Hiv.bev.'!C9+'11.sz.Ovi bev.'!C9)</f>
        <v>60404856</v>
      </c>
      <c r="D9" s="182">
        <f>SUM('9.sz.önk.bev.'!D9+'10.sz.Hiv.bev.'!D9+'11.sz.Ovi bev.'!D9)</f>
        <v>69918444</v>
      </c>
      <c r="E9" s="182">
        <f>SUM('9.sz.önk.bev.'!E9+'10.sz.Hiv.bev.'!E9+'11.sz.Ovi bev.'!E9)</f>
        <v>0</v>
      </c>
      <c r="F9" s="182">
        <f>SUM('9.sz.önk.bev.'!F9+'10.sz.Hiv.bev.'!F9+'11.sz.Ovi bev.'!F9)</f>
        <v>0</v>
      </c>
      <c r="G9" s="182">
        <f>SUM('9.sz.önk.bev.'!G9+'10.sz.Hiv.bev.'!G9+'11.sz.Ovi bev.'!G9)</f>
        <v>60404856</v>
      </c>
      <c r="H9" s="182">
        <f>SUM('9.sz.önk.bev.'!H9+'10.sz.Hiv.bev.'!H9+'11.sz.Ovi bev.'!H9)</f>
        <v>69918444</v>
      </c>
    </row>
    <row r="10" spans="1:8" ht="15" customHeight="1">
      <c r="A10" s="134" t="s">
        <v>299</v>
      </c>
      <c r="B10" s="135" t="s">
        <v>300</v>
      </c>
      <c r="C10" s="182">
        <f>SUM('9.sz.önk.bev.'!C10+'10.sz.Hiv.bev.'!C10+'11.sz.Ovi bev.'!C10)</f>
        <v>7124480</v>
      </c>
      <c r="D10" s="182">
        <f>SUM('9.sz.önk.bev.'!D10+'10.sz.Hiv.bev.'!D10+'11.sz.Ovi bev.'!D10)</f>
        <v>7923692</v>
      </c>
      <c r="E10" s="182">
        <f>SUM('9.sz.önk.bev.'!E10+'10.sz.Hiv.bev.'!E10+'11.sz.Ovi bev.'!E10)</f>
        <v>0</v>
      </c>
      <c r="F10" s="182">
        <f>SUM('9.sz.önk.bev.'!F10+'10.sz.Hiv.bev.'!F10+'11.sz.Ovi bev.'!F10)</f>
        <v>0</v>
      </c>
      <c r="G10" s="182">
        <f>SUM('9.sz.önk.bev.'!G10+'10.sz.Hiv.bev.'!G10+'11.sz.Ovi bev.'!G10)</f>
        <v>7124480</v>
      </c>
      <c r="H10" s="182">
        <f>SUM('9.sz.önk.bev.'!H10+'10.sz.Hiv.bev.'!H10+'11.sz.Ovi bev.'!H10)</f>
        <v>7923692</v>
      </c>
    </row>
    <row r="11" spans="1:8" ht="15" customHeight="1">
      <c r="A11" s="134" t="s">
        <v>301</v>
      </c>
      <c r="B11" s="135" t="s">
        <v>302</v>
      </c>
      <c r="C11" s="182">
        <f>SUM('9.sz.önk.bev.'!C11+'10.sz.Hiv.bev.'!C11+'11.sz.Ovi bev.'!C11)</f>
        <v>0</v>
      </c>
      <c r="D11" s="182">
        <f>SUM('9.sz.önk.bev.'!D11+'10.sz.Hiv.bev.'!D11+'11.sz.Ovi bev.'!D11)</f>
        <v>5331204</v>
      </c>
      <c r="E11" s="182">
        <f>SUM('9.sz.önk.bev.'!E11+'10.sz.Hiv.bev.'!E11+'11.sz.Ovi bev.'!E11)</f>
        <v>0</v>
      </c>
      <c r="F11" s="182">
        <f>SUM('9.sz.önk.bev.'!F11+'10.sz.Hiv.bev.'!F11+'11.sz.Ovi bev.'!F11)</f>
        <v>0</v>
      </c>
      <c r="G11" s="182">
        <f>SUM('9.sz.önk.bev.'!G11+'10.sz.Hiv.bev.'!G11+'11.sz.Ovi bev.'!G11)</f>
        <v>0</v>
      </c>
      <c r="H11" s="182">
        <f>SUM('9.sz.önk.bev.'!H11+'10.sz.Hiv.bev.'!H11+'11.sz.Ovi bev.'!H11)</f>
        <v>5331204</v>
      </c>
    </row>
    <row r="12" spans="1:8" ht="15" customHeight="1">
      <c r="A12" s="134" t="s">
        <v>303</v>
      </c>
      <c r="B12" s="135" t="s">
        <v>304</v>
      </c>
      <c r="C12" s="182">
        <f>SUM('9.sz.önk.bev.'!C12+'10.sz.Hiv.bev.'!C12+'11.sz.Ovi bev.'!C12)</f>
        <v>0</v>
      </c>
      <c r="D12" s="182">
        <f>SUM('9.sz.önk.bev.'!D12+'10.sz.Hiv.bev.'!D12+'11.sz.Ovi bev.'!D12)</f>
        <v>546559</v>
      </c>
      <c r="E12" s="182">
        <f>SUM('9.sz.önk.bev.'!E12+'10.sz.Hiv.bev.'!E12+'11.sz.Ovi bev.'!E12)</f>
        <v>0</v>
      </c>
      <c r="F12" s="182">
        <f>SUM('9.sz.önk.bev.'!F12+'10.sz.Hiv.bev.'!F12+'11.sz.Ovi bev.'!F12)</f>
        <v>0</v>
      </c>
      <c r="G12" s="182">
        <f>SUM('9.sz.önk.bev.'!G12+'10.sz.Hiv.bev.'!G12+'11.sz.Ovi bev.'!G12)</f>
        <v>0</v>
      </c>
      <c r="H12" s="182">
        <f>SUM('9.sz.önk.bev.'!H12+'10.sz.Hiv.bev.'!H12+'11.sz.Ovi bev.'!H12)</f>
        <v>546559</v>
      </c>
    </row>
    <row r="13" spans="1:8" ht="15" customHeight="1">
      <c r="A13" s="26" t="s">
        <v>44</v>
      </c>
      <c r="B13" s="33" t="s">
        <v>305</v>
      </c>
      <c r="C13" s="182">
        <f>SUM('9.sz.önk.bev.'!C13+'10.sz.Hiv.bev.'!C13+'11.sz.Ovi bev.'!C13)</f>
        <v>318839761</v>
      </c>
      <c r="D13" s="182">
        <f>SUM('9.sz.önk.bev.'!D13+'10.sz.Hiv.bev.'!D13+'11.sz.Ovi bev.'!D13)</f>
        <v>341106374</v>
      </c>
      <c r="E13" s="182">
        <f>SUM('9.sz.önk.bev.'!E13+'10.sz.Hiv.bev.'!E13+'11.sz.Ovi bev.'!E13)</f>
        <v>0</v>
      </c>
      <c r="F13" s="182">
        <f>SUM('9.sz.önk.bev.'!F13+'10.sz.Hiv.bev.'!F13+'11.sz.Ovi bev.'!F13)</f>
        <v>0</v>
      </c>
      <c r="G13" s="182">
        <f>SUM('9.sz.önk.bev.'!G13+'10.sz.Hiv.bev.'!G13+'11.sz.Ovi bev.'!G13)</f>
        <v>318839761</v>
      </c>
      <c r="H13" s="182">
        <f>SUM('9.sz.önk.bev.'!H13+'10.sz.Hiv.bev.'!H13+'11.sz.Ovi bev.'!H13)</f>
        <v>341106374</v>
      </c>
    </row>
    <row r="14" spans="1:8" ht="15" customHeight="1">
      <c r="A14" s="134" t="s">
        <v>306</v>
      </c>
      <c r="B14" s="135" t="s">
        <v>307</v>
      </c>
      <c r="C14" s="182">
        <f>SUM('9.sz.önk.bev.'!C14+'10.sz.Hiv.bev.'!C14+'11.sz.Ovi bev.'!C14)</f>
        <v>16006000</v>
      </c>
      <c r="D14" s="182">
        <f>SUM('9.sz.önk.bev.'!D14+'10.sz.Hiv.bev.'!D14+'11.sz.Ovi bev.'!D14)</f>
        <v>19477215</v>
      </c>
      <c r="E14" s="182">
        <f>SUM('9.sz.önk.bev.'!E14+'10.sz.Hiv.bev.'!E14+'11.sz.Ovi bev.'!E14)</f>
        <v>0</v>
      </c>
      <c r="F14" s="182">
        <f>SUM('9.sz.önk.bev.'!F14+'10.sz.Hiv.bev.'!F14+'11.sz.Ovi bev.'!F14)</f>
        <v>0</v>
      </c>
      <c r="G14" s="182">
        <f>SUM('9.sz.önk.bev.'!G14+'10.sz.Hiv.bev.'!G14+'11.sz.Ovi bev.'!G14)</f>
        <v>16006000</v>
      </c>
      <c r="H14" s="182">
        <f>SUM('9.sz.önk.bev.'!H14+'10.sz.Hiv.bev.'!H14+'11.sz.Ovi bev.'!H14)</f>
        <v>19477215</v>
      </c>
    </row>
    <row r="15" spans="1:8" ht="15" customHeight="1">
      <c r="A15" s="134" t="s">
        <v>308</v>
      </c>
      <c r="B15" s="135" t="s">
        <v>309</v>
      </c>
      <c r="C15" s="182">
        <f>SUM('9.sz.önk.bev.'!C15+'10.sz.Hiv.bev.'!C15+'11.sz.Ovi bev.'!C15)</f>
        <v>0</v>
      </c>
      <c r="D15" s="182">
        <f>SUM('9.sz.önk.bev.'!D15+'10.sz.Hiv.bev.'!D15+'11.sz.Ovi bev.'!D15)</f>
        <v>0</v>
      </c>
      <c r="E15" s="182">
        <f>SUM('9.sz.önk.bev.'!E15+'10.sz.Hiv.bev.'!E15+'11.sz.Ovi bev.'!E15)</f>
        <v>0</v>
      </c>
      <c r="F15" s="182">
        <f>SUM('9.sz.önk.bev.'!F15+'10.sz.Hiv.bev.'!F15+'11.sz.Ovi bev.'!F15)</f>
        <v>0</v>
      </c>
      <c r="G15" s="182">
        <f>SUM('9.sz.önk.bev.'!G15+'10.sz.Hiv.bev.'!G15+'11.sz.Ovi bev.'!G15)</f>
        <v>0</v>
      </c>
      <c r="H15" s="182">
        <f>SUM('9.sz.önk.bev.'!H15+'10.sz.Hiv.bev.'!H15+'11.sz.Ovi bev.'!H15)</f>
        <v>0</v>
      </c>
    </row>
    <row r="16" spans="1:8" ht="15" customHeight="1">
      <c r="A16" s="134" t="s">
        <v>6</v>
      </c>
      <c r="B16" s="135" t="s">
        <v>310</v>
      </c>
      <c r="C16" s="182">
        <f>SUM('9.sz.önk.bev.'!C16+'10.sz.Hiv.bev.'!C16+'11.sz.Ovi bev.'!C16)</f>
        <v>0</v>
      </c>
      <c r="D16" s="182">
        <f>SUM('9.sz.önk.bev.'!D16+'10.sz.Hiv.bev.'!D16+'11.sz.Ovi bev.'!D16)</f>
        <v>0</v>
      </c>
      <c r="E16" s="182">
        <f>SUM('9.sz.önk.bev.'!E16+'10.sz.Hiv.bev.'!E16+'11.sz.Ovi bev.'!E16)</f>
        <v>0</v>
      </c>
      <c r="F16" s="182">
        <f>SUM('9.sz.önk.bev.'!F16+'10.sz.Hiv.bev.'!F16+'11.sz.Ovi bev.'!F16)</f>
        <v>0</v>
      </c>
      <c r="G16" s="182">
        <f>SUM('9.sz.önk.bev.'!G16+'10.sz.Hiv.bev.'!G16+'11.sz.Ovi bev.'!G16)</f>
        <v>0</v>
      </c>
      <c r="H16" s="182">
        <f>SUM('9.sz.önk.bev.'!H16+'10.sz.Hiv.bev.'!H16+'11.sz.Ovi bev.'!H16)</f>
        <v>0</v>
      </c>
    </row>
    <row r="17" spans="1:8" ht="15" customHeight="1">
      <c r="A17" s="134" t="s">
        <v>7</v>
      </c>
      <c r="B17" s="135" t="s">
        <v>311</v>
      </c>
      <c r="C17" s="182">
        <f>SUM('9.sz.önk.bev.'!C17+'10.sz.Hiv.bev.'!C17+'11.sz.Ovi bev.'!C17)</f>
        <v>0</v>
      </c>
      <c r="D17" s="182">
        <f>SUM('9.sz.önk.bev.'!D17+'10.sz.Hiv.bev.'!D17+'11.sz.Ovi bev.'!D17)</f>
        <v>0</v>
      </c>
      <c r="E17" s="182">
        <f>SUM('9.sz.önk.bev.'!E17+'10.sz.Hiv.bev.'!E17+'11.sz.Ovi bev.'!E17)</f>
        <v>0</v>
      </c>
      <c r="F17" s="182">
        <f>SUM('9.sz.önk.bev.'!F17+'10.sz.Hiv.bev.'!F17+'11.sz.Ovi bev.'!F17)</f>
        <v>0</v>
      </c>
      <c r="G17" s="182">
        <f>SUM('9.sz.önk.bev.'!G17+'10.sz.Hiv.bev.'!G17+'11.sz.Ovi bev.'!G17)</f>
        <v>0</v>
      </c>
      <c r="H17" s="182">
        <f>SUM('9.sz.önk.bev.'!H17+'10.sz.Hiv.bev.'!H17+'11.sz.Ovi bev.'!H17)</f>
        <v>0</v>
      </c>
    </row>
    <row r="18" spans="1:8" ht="15" customHeight="1">
      <c r="A18" s="134" t="s">
        <v>8</v>
      </c>
      <c r="B18" s="135" t="s">
        <v>312</v>
      </c>
      <c r="C18" s="182">
        <f>SUM('9.sz.önk.bev.'!C18+'10.sz.Hiv.bev.'!C18+'11.sz.Ovi bev.'!C18)</f>
        <v>0</v>
      </c>
      <c r="D18" s="182">
        <v>20998767</v>
      </c>
      <c r="E18" s="182">
        <f>SUM('9.sz.önk.bev.'!E18+'10.sz.Hiv.bev.'!E18+'11.sz.Ovi bev.'!E18)</f>
        <v>0</v>
      </c>
      <c r="F18" s="182">
        <f>SUM('9.sz.önk.bev.'!F18+'10.sz.Hiv.bev.'!F18+'11.sz.Ovi bev.'!F18)</f>
        <v>0</v>
      </c>
      <c r="G18" s="182">
        <f>SUM('9.sz.önk.bev.'!G18+'10.sz.Hiv.bev.'!G18+'11.sz.Ovi bev.'!G18)</f>
        <v>0</v>
      </c>
      <c r="H18" s="182">
        <f>SUM('9.sz.önk.bev.'!H18+'10.sz.Hiv.bev.'!H18+'11.sz.Ovi bev.'!H18)</f>
        <v>1560925</v>
      </c>
    </row>
    <row r="19" spans="1:8" ht="15" customHeight="1">
      <c r="A19" s="26" t="s">
        <v>45</v>
      </c>
      <c r="B19" s="33" t="s">
        <v>313</v>
      </c>
      <c r="C19" s="182">
        <f>SUM('9.sz.önk.bev.'!C19+'10.sz.Hiv.bev.'!C19+'11.sz.Ovi bev.'!C19)</f>
        <v>334845761</v>
      </c>
      <c r="D19" s="182">
        <v>339199977</v>
      </c>
      <c r="E19" s="182">
        <f>SUM('9.sz.önk.bev.'!E19+'10.sz.Hiv.bev.'!E19+'11.sz.Ovi bev.'!E19)</f>
        <v>0</v>
      </c>
      <c r="F19" s="182">
        <f>SUM('9.sz.önk.bev.'!F19+'10.sz.Hiv.bev.'!F19+'11.sz.Ovi bev.'!F19)</f>
        <v>0</v>
      </c>
      <c r="G19" s="182">
        <f>SUM('9.sz.önk.bev.'!G19+'10.sz.Hiv.bev.'!G19+'11.sz.Ovi bev.'!G19)</f>
        <v>334845761</v>
      </c>
      <c r="H19" s="182">
        <f>SUM('9.sz.önk.bev.'!H19+'10.sz.Hiv.bev.'!H19+'11.sz.Ovi bev.'!H19)</f>
        <v>362144514</v>
      </c>
    </row>
    <row r="20" spans="1:8" ht="15" customHeight="1">
      <c r="A20" s="134" t="s">
        <v>12</v>
      </c>
      <c r="B20" s="135" t="s">
        <v>322</v>
      </c>
      <c r="C20" s="182">
        <f>SUM('9.sz.önk.bev.'!C20+'10.sz.Hiv.bev.'!C20+'11.sz.Ovi bev.'!C20)</f>
        <v>0</v>
      </c>
      <c r="D20" s="182">
        <f>SUM('9.sz.önk.bev.'!D20+'10.sz.Hiv.bev.'!D20+'11.sz.Ovi bev.'!D20)</f>
        <v>0</v>
      </c>
      <c r="E20" s="182">
        <f>SUM('9.sz.önk.bev.'!E20+'10.sz.Hiv.bev.'!E20+'11.sz.Ovi bev.'!E20)</f>
        <v>0</v>
      </c>
      <c r="F20" s="182">
        <f>SUM('9.sz.önk.bev.'!F20+'10.sz.Hiv.bev.'!F20+'11.sz.Ovi bev.'!F20)</f>
        <v>0</v>
      </c>
      <c r="G20" s="182">
        <f>SUM('9.sz.önk.bev.'!G20+'10.sz.Hiv.bev.'!G20+'11.sz.Ovi bev.'!G20)</f>
        <v>0</v>
      </c>
      <c r="H20" s="182">
        <f>SUM('9.sz.önk.bev.'!H20+'10.sz.Hiv.bev.'!H20+'11.sz.Ovi bev.'!H20)</f>
        <v>0</v>
      </c>
    </row>
    <row r="21" spans="1:8" ht="15" customHeight="1">
      <c r="A21" s="134" t="s">
        <v>13</v>
      </c>
      <c r="B21" s="135" t="s">
        <v>323</v>
      </c>
      <c r="C21" s="182">
        <f>SUM('9.sz.önk.bev.'!C21+'10.sz.Hiv.bev.'!C21+'11.sz.Ovi bev.'!C21)</f>
        <v>0</v>
      </c>
      <c r="D21" s="182">
        <f>SUM('9.sz.önk.bev.'!D21+'10.sz.Hiv.bev.'!D21+'11.sz.Ovi bev.'!D21)</f>
        <v>0</v>
      </c>
      <c r="E21" s="182">
        <f>SUM('9.sz.önk.bev.'!E21+'10.sz.Hiv.bev.'!E21+'11.sz.Ovi bev.'!E21)</f>
        <v>0</v>
      </c>
      <c r="F21" s="182">
        <f>SUM('9.sz.önk.bev.'!F21+'10.sz.Hiv.bev.'!F21+'11.sz.Ovi bev.'!F21)</f>
        <v>0</v>
      </c>
      <c r="G21" s="182">
        <f>SUM('9.sz.önk.bev.'!G21+'10.sz.Hiv.bev.'!G21+'11.sz.Ovi bev.'!G21)</f>
        <v>0</v>
      </c>
      <c r="H21" s="182">
        <f>SUM('9.sz.önk.bev.'!H21+'10.sz.Hiv.bev.'!H21+'11.sz.Ovi bev.'!H21)</f>
        <v>0</v>
      </c>
    </row>
    <row r="22" spans="1:8" ht="15" customHeight="1">
      <c r="A22" s="26" t="s">
        <v>47</v>
      </c>
      <c r="B22" s="33" t="s">
        <v>324</v>
      </c>
      <c r="C22" s="182">
        <f>SUM('9.sz.önk.bev.'!C22+'10.sz.Hiv.bev.'!C22+'11.sz.Ovi bev.'!C22)</f>
        <v>0</v>
      </c>
      <c r="D22" s="182">
        <f>SUM('9.sz.önk.bev.'!D22+'10.sz.Hiv.bev.'!D22+'11.sz.Ovi bev.'!D22)</f>
        <v>0</v>
      </c>
      <c r="E22" s="182">
        <f>SUM('9.sz.önk.bev.'!E22+'10.sz.Hiv.bev.'!E22+'11.sz.Ovi bev.'!E22)</f>
        <v>0</v>
      </c>
      <c r="F22" s="182">
        <f>SUM('9.sz.önk.bev.'!F22+'10.sz.Hiv.bev.'!F22+'11.sz.Ovi bev.'!F22)</f>
        <v>0</v>
      </c>
      <c r="G22" s="182">
        <f>SUM('9.sz.önk.bev.'!G22+'10.sz.Hiv.bev.'!G22+'11.sz.Ovi bev.'!G22)</f>
        <v>0</v>
      </c>
      <c r="H22" s="182">
        <f>SUM('9.sz.önk.bev.'!H22+'10.sz.Hiv.bev.'!H22+'11.sz.Ovi bev.'!H22)</f>
        <v>0</v>
      </c>
    </row>
    <row r="23" spans="1:8" ht="15" customHeight="1">
      <c r="A23" s="134" t="s">
        <v>14</v>
      </c>
      <c r="B23" s="135" t="s">
        <v>325</v>
      </c>
      <c r="C23" s="182">
        <f>SUM('9.sz.önk.bev.'!C23+'10.sz.Hiv.bev.'!C23+'11.sz.Ovi bev.'!C23)</f>
        <v>0</v>
      </c>
      <c r="D23" s="182">
        <f>SUM('9.sz.önk.bev.'!D23+'10.sz.Hiv.bev.'!D23+'11.sz.Ovi bev.'!D23)</f>
        <v>0</v>
      </c>
      <c r="E23" s="182">
        <f>SUM('9.sz.önk.bev.'!E23+'10.sz.Hiv.bev.'!E23+'11.sz.Ovi bev.'!E23)</f>
        <v>0</v>
      </c>
      <c r="F23" s="182">
        <f>SUM('9.sz.önk.bev.'!F23+'10.sz.Hiv.bev.'!F23+'11.sz.Ovi bev.'!F23)</f>
        <v>0</v>
      </c>
      <c r="G23" s="182">
        <f>SUM('9.sz.önk.bev.'!G23+'10.sz.Hiv.bev.'!G23+'11.sz.Ovi bev.'!G23)</f>
        <v>0</v>
      </c>
      <c r="H23" s="182">
        <f>SUM('9.sz.önk.bev.'!H23+'10.sz.Hiv.bev.'!H23+'11.sz.Ovi bev.'!H23)</f>
        <v>0</v>
      </c>
    </row>
    <row r="24" spans="1:8" ht="15" customHeight="1">
      <c r="A24" s="134" t="s">
        <v>15</v>
      </c>
      <c r="B24" s="135" t="s">
        <v>326</v>
      </c>
      <c r="C24" s="182">
        <f>SUM('9.sz.önk.bev.'!C24+'10.sz.Hiv.bev.'!C24+'11.sz.Ovi bev.'!C24)</f>
        <v>0</v>
      </c>
      <c r="D24" s="182">
        <f>SUM('9.sz.önk.bev.'!D24+'10.sz.Hiv.bev.'!D24+'11.sz.Ovi bev.'!D24)</f>
        <v>0</v>
      </c>
      <c r="E24" s="182">
        <f>SUM('9.sz.önk.bev.'!E24+'10.sz.Hiv.bev.'!E24+'11.sz.Ovi bev.'!E24)</f>
        <v>0</v>
      </c>
      <c r="F24" s="182">
        <f>SUM('9.sz.önk.bev.'!F24+'10.sz.Hiv.bev.'!F24+'11.sz.Ovi bev.'!F24)</f>
        <v>0</v>
      </c>
      <c r="G24" s="182">
        <f>SUM('9.sz.önk.bev.'!G24+'10.sz.Hiv.bev.'!G24+'11.sz.Ovi bev.'!G24)</f>
        <v>0</v>
      </c>
      <c r="H24" s="182">
        <f>SUM('9.sz.önk.bev.'!H24+'10.sz.Hiv.bev.'!H24+'11.sz.Ovi bev.'!H24)</f>
        <v>0</v>
      </c>
    </row>
    <row r="25" spans="1:8" ht="15" customHeight="1">
      <c r="A25" s="134" t="s">
        <v>16</v>
      </c>
      <c r="B25" s="135" t="s">
        <v>327</v>
      </c>
      <c r="C25" s="182">
        <f>SUM('9.sz.önk.bev.'!C25+'10.sz.Hiv.bev.'!C25+'11.sz.Ovi bev.'!C25)</f>
        <v>85000000</v>
      </c>
      <c r="D25" s="182">
        <f>SUM('9.sz.önk.bev.'!D25+'10.sz.Hiv.bev.'!D25+'11.sz.Ovi bev.'!D25)</f>
        <v>90183208</v>
      </c>
      <c r="E25" s="182">
        <f>SUM('9.sz.önk.bev.'!E25+'10.sz.Hiv.bev.'!E25+'11.sz.Ovi bev.'!E25)</f>
        <v>0</v>
      </c>
      <c r="F25" s="182">
        <f>SUM('9.sz.önk.bev.'!F25+'10.sz.Hiv.bev.'!F25+'11.sz.Ovi bev.'!F25)</f>
        <v>0</v>
      </c>
      <c r="G25" s="182">
        <f>SUM('9.sz.önk.bev.'!G25+'10.sz.Hiv.bev.'!G25+'11.sz.Ovi bev.'!G25)</f>
        <v>85000000</v>
      </c>
      <c r="H25" s="182">
        <f>SUM('9.sz.önk.bev.'!H25+'10.sz.Hiv.bev.'!H25+'11.sz.Ovi bev.'!H25)</f>
        <v>90183208</v>
      </c>
    </row>
    <row r="26" spans="1:8" ht="15" customHeight="1">
      <c r="A26" s="134" t="s">
        <v>17</v>
      </c>
      <c r="B26" s="135" t="s">
        <v>328</v>
      </c>
      <c r="C26" s="182">
        <f>SUM('9.sz.önk.bev.'!C26+'10.sz.Hiv.bev.'!C26+'11.sz.Ovi bev.'!C26)</f>
        <v>85000000</v>
      </c>
      <c r="D26" s="182">
        <f>SUM('9.sz.önk.bev.'!D26+'10.sz.Hiv.bev.'!D26+'11.sz.Ovi bev.'!D26)</f>
        <v>97072585</v>
      </c>
      <c r="E26" s="182">
        <f>SUM('9.sz.önk.bev.'!E26+'10.sz.Hiv.bev.'!E26+'11.sz.Ovi bev.'!E26)</f>
        <v>0</v>
      </c>
      <c r="F26" s="182">
        <f>SUM('9.sz.önk.bev.'!F26+'10.sz.Hiv.bev.'!F26+'11.sz.Ovi bev.'!F26)</f>
        <v>0</v>
      </c>
      <c r="G26" s="182">
        <f>SUM('9.sz.önk.bev.'!G26+'10.sz.Hiv.bev.'!G26+'11.sz.Ovi bev.'!G26)</f>
        <v>85000000</v>
      </c>
      <c r="H26" s="182">
        <f>SUM('9.sz.önk.bev.'!H26+'10.sz.Hiv.bev.'!H26+'11.sz.Ovi bev.'!H26)</f>
        <v>97072585</v>
      </c>
    </row>
    <row r="27" spans="1:8" ht="15" customHeight="1">
      <c r="A27" s="134" t="s">
        <v>18</v>
      </c>
      <c r="B27" s="135" t="s">
        <v>329</v>
      </c>
      <c r="C27" s="182">
        <f>SUM('9.sz.önk.bev.'!C27+'10.sz.Hiv.bev.'!C27+'11.sz.Ovi bev.'!C27)</f>
        <v>0</v>
      </c>
      <c r="D27" s="182">
        <f>SUM('9.sz.önk.bev.'!D27+'10.sz.Hiv.bev.'!D27+'11.sz.Ovi bev.'!D27)</f>
        <v>0</v>
      </c>
      <c r="E27" s="182">
        <f>SUM('9.sz.önk.bev.'!E27+'10.sz.Hiv.bev.'!E27+'11.sz.Ovi bev.'!E27)</f>
        <v>0</v>
      </c>
      <c r="F27" s="182">
        <f>SUM('9.sz.önk.bev.'!F27+'10.sz.Hiv.bev.'!F27+'11.sz.Ovi bev.'!F27)</f>
        <v>0</v>
      </c>
      <c r="G27" s="182">
        <f>SUM('9.sz.önk.bev.'!G27+'10.sz.Hiv.bev.'!G27+'11.sz.Ovi bev.'!G27)</f>
        <v>0</v>
      </c>
      <c r="H27" s="182">
        <f>SUM('9.sz.önk.bev.'!H27+'10.sz.Hiv.bev.'!H27+'11.sz.Ovi bev.'!H27)</f>
        <v>0</v>
      </c>
    </row>
    <row r="28" spans="1:8" ht="15" customHeight="1">
      <c r="A28" s="134" t="s">
        <v>330</v>
      </c>
      <c r="B28" s="135" t="s">
        <v>331</v>
      </c>
      <c r="C28" s="182">
        <f>SUM('9.sz.önk.bev.'!C28+'10.sz.Hiv.bev.'!C28+'11.sz.Ovi bev.'!C28)</f>
        <v>0</v>
      </c>
      <c r="D28" s="182">
        <f>SUM('9.sz.önk.bev.'!D28+'10.sz.Hiv.bev.'!D28+'11.sz.Ovi bev.'!D28)</f>
        <v>0</v>
      </c>
      <c r="E28" s="182">
        <f>SUM('9.sz.önk.bev.'!E28+'10.sz.Hiv.bev.'!E28+'11.sz.Ovi bev.'!E28)</f>
        <v>0</v>
      </c>
      <c r="F28" s="182">
        <f>SUM('9.sz.önk.bev.'!F28+'10.sz.Hiv.bev.'!F28+'11.sz.Ovi bev.'!F28)</f>
        <v>0</v>
      </c>
      <c r="G28" s="182">
        <f>SUM('9.sz.önk.bev.'!G28+'10.sz.Hiv.bev.'!G28+'11.sz.Ovi bev.'!G28)</f>
        <v>0</v>
      </c>
      <c r="H28" s="182">
        <f>SUM('9.sz.önk.bev.'!H28+'10.sz.Hiv.bev.'!H28+'11.sz.Ovi bev.'!H28)</f>
        <v>0</v>
      </c>
    </row>
    <row r="29" spans="1:8" ht="15" customHeight="1">
      <c r="A29" s="134" t="s">
        <v>19</v>
      </c>
      <c r="B29" s="135" t="s">
        <v>332</v>
      </c>
      <c r="C29" s="182">
        <f>SUM('9.sz.önk.bev.'!C29+'10.sz.Hiv.bev.'!C29+'11.sz.Ovi bev.'!C29)</f>
        <v>20000000</v>
      </c>
      <c r="D29" s="182">
        <f>SUM('9.sz.önk.bev.'!D29+'10.sz.Hiv.bev.'!D29+'11.sz.Ovi bev.'!D29)</f>
        <v>22301114</v>
      </c>
      <c r="E29" s="182">
        <f>SUM('9.sz.önk.bev.'!E29+'10.sz.Hiv.bev.'!E29+'11.sz.Ovi bev.'!E29)</f>
        <v>0</v>
      </c>
      <c r="F29" s="182">
        <f>SUM('9.sz.önk.bev.'!F29+'10.sz.Hiv.bev.'!F29+'11.sz.Ovi bev.'!F29)</f>
        <v>0</v>
      </c>
      <c r="G29" s="182">
        <f>SUM('9.sz.önk.bev.'!G29+'10.sz.Hiv.bev.'!G29+'11.sz.Ovi bev.'!G29)</f>
        <v>20000000</v>
      </c>
      <c r="H29" s="182">
        <f>SUM('9.sz.önk.bev.'!H29+'10.sz.Hiv.bev.'!H29+'11.sz.Ovi bev.'!H29)</f>
        <v>22301114</v>
      </c>
    </row>
    <row r="30" spans="1:8" ht="15" customHeight="1">
      <c r="A30" s="134" t="s">
        <v>20</v>
      </c>
      <c r="B30" s="135" t="s">
        <v>333</v>
      </c>
      <c r="C30" s="182">
        <f>SUM('9.sz.önk.bev.'!C30+'10.sz.Hiv.bev.'!C30+'11.sz.Ovi bev.'!C30)</f>
        <v>2000000</v>
      </c>
      <c r="D30" s="182">
        <f>SUM('9.sz.önk.bev.'!D30+'10.sz.Hiv.bev.'!D30+'11.sz.Ovi bev.'!D30)</f>
        <v>2232955</v>
      </c>
      <c r="E30" s="182">
        <f>SUM('9.sz.önk.bev.'!E30+'10.sz.Hiv.bev.'!E30+'11.sz.Ovi bev.'!E30)</f>
        <v>0</v>
      </c>
      <c r="F30" s="182">
        <f>SUM('9.sz.önk.bev.'!F30+'10.sz.Hiv.bev.'!F30+'11.sz.Ovi bev.'!F30)</f>
        <v>0</v>
      </c>
      <c r="G30" s="182">
        <f>SUM('9.sz.önk.bev.'!G30+'10.sz.Hiv.bev.'!G30+'11.sz.Ovi bev.'!G30)</f>
        <v>2000000</v>
      </c>
      <c r="H30" s="182">
        <f>SUM('9.sz.önk.bev.'!H30+'10.sz.Hiv.bev.'!H30+'11.sz.Ovi bev.'!H30)</f>
        <v>2232955</v>
      </c>
    </row>
    <row r="31" spans="1:8" ht="15" customHeight="1">
      <c r="A31" s="26" t="s">
        <v>48</v>
      </c>
      <c r="B31" s="33" t="s">
        <v>334</v>
      </c>
      <c r="C31" s="182">
        <f>SUM('9.sz.önk.bev.'!C31+'10.sz.Hiv.bev.'!C31+'11.sz.Ovi bev.'!C31)</f>
        <v>107000000</v>
      </c>
      <c r="D31" s="182">
        <f>SUM('9.sz.önk.bev.'!D31+'10.sz.Hiv.bev.'!D31+'11.sz.Ovi bev.'!D31)</f>
        <v>121606654</v>
      </c>
      <c r="E31" s="182">
        <f>SUM('9.sz.önk.bev.'!E31+'10.sz.Hiv.bev.'!E31+'11.sz.Ovi bev.'!E31)</f>
        <v>0</v>
      </c>
      <c r="F31" s="182">
        <f>SUM('9.sz.önk.bev.'!F31+'10.sz.Hiv.bev.'!F31+'11.sz.Ovi bev.'!F31)</f>
        <v>0</v>
      </c>
      <c r="G31" s="182">
        <f>SUM(G26:G30)</f>
        <v>107000000</v>
      </c>
      <c r="H31" s="182">
        <f>SUM(H26:H30)</f>
        <v>121606654</v>
      </c>
    </row>
    <row r="32" spans="1:8" ht="15" customHeight="1">
      <c r="A32" s="134" t="s">
        <v>21</v>
      </c>
      <c r="B32" s="135" t="s">
        <v>335</v>
      </c>
      <c r="C32" s="182">
        <f>SUM('9.sz.önk.bev.'!C32+'10.sz.Hiv.bev.'!C32+'11.sz.Ovi bev.'!C32)</f>
        <v>0</v>
      </c>
      <c r="D32" s="182">
        <f>SUM('9.sz.önk.bev.'!D32+'10.sz.Hiv.bev.'!D32+'11.sz.Ovi bev.'!D32)</f>
        <v>4386289</v>
      </c>
      <c r="E32" s="182">
        <f>SUM('9.sz.önk.bev.'!E32+'10.sz.Hiv.bev.'!E32+'11.sz.Ovi bev.'!E32)</f>
        <v>0</v>
      </c>
      <c r="F32" s="182">
        <f>SUM('9.sz.önk.bev.'!F32+'10.sz.Hiv.bev.'!F32+'11.sz.Ovi bev.'!F32)</f>
        <v>0</v>
      </c>
      <c r="G32" s="182">
        <f>SUM('9.sz.önk.bev.'!G32+'10.sz.Hiv.bev.'!G32+'11.sz.Ovi bev.'!G32)</f>
        <v>0</v>
      </c>
      <c r="H32" s="182">
        <f>SUM('9.sz.önk.bev.'!H32+'10.sz.Hiv.bev.'!H32+'11.sz.Ovi bev.'!H32)</f>
        <v>4386289</v>
      </c>
    </row>
    <row r="33" spans="1:8" ht="15" customHeight="1">
      <c r="A33" s="26" t="s">
        <v>49</v>
      </c>
      <c r="B33" s="33" t="s">
        <v>336</v>
      </c>
      <c r="C33" s="182">
        <f>SUM('9.sz.önk.bev.'!C33+'10.sz.Hiv.bev.'!C33+'11.sz.Ovi bev.'!C33)</f>
        <v>192000000</v>
      </c>
      <c r="D33" s="182">
        <f>SUM('9.sz.önk.bev.'!D33+'10.sz.Hiv.bev.'!D33+'11.sz.Ovi bev.'!D33)</f>
        <v>216176151</v>
      </c>
      <c r="E33" s="182">
        <f>SUM('9.sz.önk.bev.'!E33+'10.sz.Hiv.bev.'!E33+'11.sz.Ovi bev.'!E33)</f>
        <v>0</v>
      </c>
      <c r="F33" s="182">
        <f>SUM('9.sz.önk.bev.'!F33+'10.sz.Hiv.bev.'!F33+'11.sz.Ovi bev.'!F33)</f>
        <v>0</v>
      </c>
      <c r="G33" s="182">
        <f>SUM('9.sz.önk.bev.'!G33+'10.sz.Hiv.bev.'!G33+'11.sz.Ovi bev.'!G33)</f>
        <v>192000000</v>
      </c>
      <c r="H33" s="182">
        <f>SUM('9.sz.önk.bev.'!H33+'10.sz.Hiv.bev.'!H33+'11.sz.Ovi bev.'!H33)</f>
        <v>216176151</v>
      </c>
    </row>
    <row r="34" spans="1:8" ht="15" customHeight="1">
      <c r="A34" s="137" t="s">
        <v>337</v>
      </c>
      <c r="B34" s="135" t="s">
        <v>338</v>
      </c>
      <c r="C34" s="182">
        <f>SUM('9.sz.önk.bev.'!C34+'10.sz.Hiv.bev.'!C34+'11.sz.Ovi bev.'!C34)</f>
        <v>20000000</v>
      </c>
      <c r="D34" s="182">
        <f>SUM('9.sz.önk.bev.'!D34+'10.sz.Hiv.bev.'!D34+'11.sz.Ovi bev.'!D34)</f>
        <v>19220304</v>
      </c>
      <c r="E34" s="182">
        <f>SUM('9.sz.önk.bev.'!E34+'10.sz.Hiv.bev.'!E34+'11.sz.Ovi bev.'!E34)</f>
        <v>0</v>
      </c>
      <c r="F34" s="182">
        <f>SUM('9.sz.önk.bev.'!F34+'10.sz.Hiv.bev.'!F34+'11.sz.Ovi bev.'!F34)</f>
        <v>200000</v>
      </c>
      <c r="G34" s="182">
        <f>SUM('9.sz.önk.bev.'!G34+'10.sz.Hiv.bev.'!G34+'11.sz.Ovi bev.'!G34)</f>
        <v>20000000</v>
      </c>
      <c r="H34" s="182">
        <f>SUM('9.sz.önk.bev.'!H34+'10.sz.Hiv.bev.'!H34+'11.sz.Ovi bev.'!H34)</f>
        <v>19420304</v>
      </c>
    </row>
    <row r="35" spans="1:8" ht="15" customHeight="1">
      <c r="A35" s="137" t="s">
        <v>22</v>
      </c>
      <c r="B35" s="135" t="s">
        <v>339</v>
      </c>
      <c r="C35" s="182">
        <f>SUM('9.sz.önk.bev.'!C35+'10.sz.Hiv.bev.'!C35+'11.sz.Ovi bev.'!C35)</f>
        <v>16150000</v>
      </c>
      <c r="D35" s="182">
        <f>SUM('9.sz.önk.bev.'!D35+'10.sz.Hiv.bev.'!D35+'11.sz.Ovi bev.'!D35)</f>
        <v>16787589</v>
      </c>
      <c r="E35" s="182">
        <f>SUM('9.sz.önk.bev.'!E35+'10.sz.Hiv.bev.'!E35+'11.sz.Ovi bev.'!E35)</f>
        <v>0</v>
      </c>
      <c r="F35" s="182">
        <f>SUM('9.sz.önk.bev.'!F35+'10.sz.Hiv.bev.'!F35+'11.sz.Ovi bev.'!F35)</f>
        <v>0</v>
      </c>
      <c r="G35" s="182">
        <f>SUM('9.sz.önk.bev.'!G35+'10.sz.Hiv.bev.'!G35+'11.sz.Ovi bev.'!G35)</f>
        <v>16150000</v>
      </c>
      <c r="H35" s="182">
        <f>SUM('9.sz.önk.bev.'!H35+'10.sz.Hiv.bev.'!H35+'11.sz.Ovi bev.'!H35)</f>
        <v>16787589</v>
      </c>
    </row>
    <row r="36" spans="1:8" ht="15" customHeight="1">
      <c r="A36" s="137" t="s">
        <v>23</v>
      </c>
      <c r="B36" s="135" t="s">
        <v>340</v>
      </c>
      <c r="C36" s="182">
        <f>SUM('9.sz.önk.bev.'!C36+'10.sz.Hiv.bev.'!C36+'11.sz.Ovi bev.'!C36)</f>
        <v>7000000</v>
      </c>
      <c r="D36" s="182">
        <f>SUM('9.sz.önk.bev.'!D36+'10.sz.Hiv.bev.'!D36+'11.sz.Ovi bev.'!D36)</f>
        <v>3171658</v>
      </c>
      <c r="E36" s="182">
        <f>SUM('9.sz.önk.bev.'!E36+'10.sz.Hiv.bev.'!E36+'11.sz.Ovi bev.'!E36)</f>
        <v>0</v>
      </c>
      <c r="F36" s="182">
        <f>SUM('9.sz.önk.bev.'!F36+'10.sz.Hiv.bev.'!F36+'11.sz.Ovi bev.'!F36)</f>
        <v>0</v>
      </c>
      <c r="G36" s="182">
        <f>SUM('9.sz.önk.bev.'!G36+'10.sz.Hiv.bev.'!G36+'11.sz.Ovi bev.'!G36)</f>
        <v>7000000</v>
      </c>
      <c r="H36" s="182">
        <f>SUM('9.sz.önk.bev.'!H36+'10.sz.Hiv.bev.'!H36+'11.sz.Ovi bev.'!H36)</f>
        <v>3171658</v>
      </c>
    </row>
    <row r="37" spans="1:8" ht="15" customHeight="1">
      <c r="A37" s="137" t="s">
        <v>24</v>
      </c>
      <c r="B37" s="135" t="s">
        <v>341</v>
      </c>
      <c r="C37" s="182">
        <f>SUM('9.sz.önk.bev.'!C37+'10.sz.Hiv.bev.'!C37+'11.sz.Ovi bev.'!C37)</f>
        <v>400000</v>
      </c>
      <c r="D37" s="182">
        <f>SUM('9.sz.önk.bev.'!D37+'10.sz.Hiv.bev.'!D37+'11.sz.Ovi bev.'!D37)</f>
        <v>9837510</v>
      </c>
      <c r="E37" s="182">
        <f>SUM('9.sz.önk.bev.'!E37+'10.sz.Hiv.bev.'!E37+'11.sz.Ovi bev.'!E37)</f>
        <v>0</v>
      </c>
      <c r="F37" s="182">
        <f>SUM('9.sz.önk.bev.'!F37+'10.sz.Hiv.bev.'!F37+'11.sz.Ovi bev.'!F37)</f>
        <v>0</v>
      </c>
      <c r="G37" s="182">
        <f>SUM('9.sz.önk.bev.'!G37+'10.sz.Hiv.bev.'!G37+'11.sz.Ovi bev.'!G37)</f>
        <v>400000</v>
      </c>
      <c r="H37" s="182">
        <f>SUM('9.sz.önk.bev.'!H37+'10.sz.Hiv.bev.'!H37+'11.sz.Ovi bev.'!H37)</f>
        <v>9837510</v>
      </c>
    </row>
    <row r="38" spans="1:8" ht="15" customHeight="1">
      <c r="A38" s="137" t="s">
        <v>342</v>
      </c>
      <c r="B38" s="135" t="s">
        <v>343</v>
      </c>
      <c r="C38" s="182">
        <f>SUM('9.sz.önk.bev.'!C38+'10.sz.Hiv.bev.'!C38+'11.sz.Ovi bev.'!C38)</f>
        <v>20000000</v>
      </c>
      <c r="D38" s="182">
        <f>SUM('9.sz.önk.bev.'!D38+'10.sz.Hiv.bev.'!D38+'11.sz.Ovi bev.'!D38)</f>
        <v>22581276</v>
      </c>
      <c r="E38" s="182">
        <f>SUM('9.sz.önk.bev.'!E38+'10.sz.Hiv.bev.'!E38+'11.sz.Ovi bev.'!E38)</f>
        <v>0</v>
      </c>
      <c r="F38" s="182">
        <f>SUM('9.sz.önk.bev.'!F38+'10.sz.Hiv.bev.'!F38+'11.sz.Ovi bev.'!F38)</f>
        <v>0</v>
      </c>
      <c r="G38" s="182">
        <f>SUM('9.sz.önk.bev.'!G38+'10.sz.Hiv.bev.'!G38+'11.sz.Ovi bev.'!G38)</f>
        <v>20000000</v>
      </c>
      <c r="H38" s="182">
        <f>SUM('9.sz.önk.bev.'!H38+'10.sz.Hiv.bev.'!H38+'11.sz.Ovi bev.'!H38)</f>
        <v>22581276</v>
      </c>
    </row>
    <row r="39" spans="1:8" ht="15" customHeight="1">
      <c r="A39" s="137" t="s">
        <v>344</v>
      </c>
      <c r="B39" s="135" t="s">
        <v>345</v>
      </c>
      <c r="C39" s="182">
        <f>SUM('9.sz.önk.bev.'!C39+'10.sz.Hiv.bev.'!C39+'11.sz.Ovi bev.'!C39)</f>
        <v>9500000</v>
      </c>
      <c r="D39" s="182">
        <f>SUM('9.sz.önk.bev.'!D39+'10.sz.Hiv.bev.'!D39+'11.sz.Ovi bev.'!D39)</f>
        <v>13880121</v>
      </c>
      <c r="E39" s="182">
        <f>SUM('9.sz.önk.bev.'!E39+'10.sz.Hiv.bev.'!E39+'11.sz.Ovi bev.'!E39)</f>
        <v>0</v>
      </c>
      <c r="F39" s="182">
        <f>SUM('9.sz.önk.bev.'!F39+'10.sz.Hiv.bev.'!F39+'11.sz.Ovi bev.'!F39)</f>
        <v>0</v>
      </c>
      <c r="G39" s="182">
        <f>SUM('9.sz.önk.bev.'!G39+'10.sz.Hiv.bev.'!G39+'11.sz.Ovi bev.'!G39)</f>
        <v>9500000</v>
      </c>
      <c r="H39" s="182">
        <f>SUM('9.sz.önk.bev.'!H39+'10.sz.Hiv.bev.'!H39+'11.sz.Ovi bev.'!H39)</f>
        <v>13880121</v>
      </c>
    </row>
    <row r="40" spans="1:8" ht="15" customHeight="1">
      <c r="A40" s="137" t="s">
        <v>346</v>
      </c>
      <c r="B40" s="135" t="s">
        <v>347</v>
      </c>
      <c r="C40" s="182">
        <f>SUM('9.sz.önk.bev.'!C40+'10.sz.Hiv.bev.'!C40+'11.sz.Ovi bev.'!C40)</f>
        <v>0</v>
      </c>
      <c r="D40" s="182">
        <f>SUM('9.sz.önk.bev.'!D40+'10.sz.Hiv.bev.'!D40+'11.sz.Ovi bev.'!D40)</f>
        <v>11040</v>
      </c>
      <c r="E40" s="182">
        <f>SUM('9.sz.önk.bev.'!E40+'10.sz.Hiv.bev.'!E40+'11.sz.Ovi bev.'!E40)</f>
        <v>0</v>
      </c>
      <c r="F40" s="182">
        <f>SUM('9.sz.önk.bev.'!F40+'10.sz.Hiv.bev.'!F40+'11.sz.Ovi bev.'!F40)</f>
        <v>0</v>
      </c>
      <c r="G40" s="182">
        <f>SUM('9.sz.önk.bev.'!G40+'10.sz.Hiv.bev.'!G40+'11.sz.Ovi bev.'!G40)</f>
        <v>0</v>
      </c>
      <c r="H40" s="182">
        <f>SUM('9.sz.önk.bev.'!H40+'10.sz.Hiv.bev.'!H40+'11.sz.Ovi bev.'!H40)</f>
        <v>11040</v>
      </c>
    </row>
    <row r="41" spans="1:8" ht="15" customHeight="1">
      <c r="A41" s="137" t="s">
        <v>25</v>
      </c>
      <c r="B41" s="135" t="s">
        <v>348</v>
      </c>
      <c r="C41" s="182">
        <f>SUM('9.sz.önk.bev.'!C41+'10.sz.Hiv.bev.'!C41+'11.sz.Ovi bev.'!C41)</f>
        <v>0</v>
      </c>
      <c r="D41" s="182">
        <f>SUM('9.sz.önk.bev.'!D41+'10.sz.Hiv.bev.'!D41+'11.sz.Ovi bev.'!D41)</f>
        <v>403</v>
      </c>
      <c r="E41" s="182">
        <f>SUM('9.sz.önk.bev.'!E41+'10.sz.Hiv.bev.'!E41+'11.sz.Ovi bev.'!E41)</f>
        <v>0</v>
      </c>
      <c r="F41" s="182">
        <f>SUM('9.sz.önk.bev.'!F41+'10.sz.Hiv.bev.'!F41+'11.sz.Ovi bev.'!F41)</f>
        <v>0</v>
      </c>
      <c r="G41" s="182">
        <f>SUM('9.sz.önk.bev.'!G41+'10.sz.Hiv.bev.'!G41+'11.sz.Ovi bev.'!G41)</f>
        <v>0</v>
      </c>
      <c r="H41" s="182">
        <f>SUM('9.sz.önk.bev.'!H41+'10.sz.Hiv.bev.'!H41+'11.sz.Ovi bev.'!H41)</f>
        <v>403</v>
      </c>
    </row>
    <row r="42" spans="1:8" ht="15" customHeight="1">
      <c r="A42" s="137" t="s">
        <v>26</v>
      </c>
      <c r="B42" s="135" t="s">
        <v>349</v>
      </c>
      <c r="C42" s="182">
        <f>SUM('9.sz.önk.bev.'!C42+'10.sz.Hiv.bev.'!C42+'11.sz.Ovi bev.'!C42)</f>
        <v>0</v>
      </c>
      <c r="D42" s="182">
        <f>SUM('9.sz.önk.bev.'!D42+'10.sz.Hiv.bev.'!D42+'11.sz.Ovi bev.'!D42)</f>
        <v>1633600</v>
      </c>
      <c r="E42" s="182">
        <f>SUM('9.sz.önk.bev.'!E42+'10.sz.Hiv.bev.'!E42+'11.sz.Ovi bev.'!E42)</f>
        <v>0</v>
      </c>
      <c r="F42" s="182">
        <f>SUM('9.sz.önk.bev.'!F42+'10.sz.Hiv.bev.'!F42+'11.sz.Ovi bev.'!F42)</f>
        <v>0</v>
      </c>
      <c r="G42" s="182">
        <f>SUM('9.sz.önk.bev.'!G42+'10.sz.Hiv.bev.'!G42+'11.sz.Ovi bev.'!G42)</f>
        <v>0</v>
      </c>
      <c r="H42" s="182">
        <f>SUM('9.sz.önk.bev.'!H42+'10.sz.Hiv.bev.'!H42+'11.sz.Ovi bev.'!H42)</f>
        <v>1633600</v>
      </c>
    </row>
    <row r="43" spans="1:8" ht="15" customHeight="1">
      <c r="A43" s="137" t="s">
        <v>463</v>
      </c>
      <c r="B43" s="135" t="s">
        <v>350</v>
      </c>
      <c r="C43" s="182">
        <f>SUM('9.sz.önk.bev.'!C43+'10.sz.Hiv.bev.'!C43+'11.sz.Ovi bev.'!C43)</f>
        <v>0</v>
      </c>
      <c r="D43" s="182">
        <f>SUM('9.sz.önk.bev.'!D43+'10.sz.Hiv.bev.'!D43+'11.sz.Ovi bev.'!D43)</f>
        <v>1432679</v>
      </c>
      <c r="E43" s="182">
        <f>SUM('9.sz.önk.bev.'!E43+'10.sz.Hiv.bev.'!E43+'11.sz.Ovi bev.'!E43)</f>
        <v>0</v>
      </c>
      <c r="F43" s="182">
        <f>SUM('9.sz.önk.bev.'!F43+'10.sz.Hiv.bev.'!F43+'11.sz.Ovi bev.'!F43)</f>
        <v>0</v>
      </c>
      <c r="G43" s="182">
        <f>SUM('9.sz.önk.bev.'!G43+'10.sz.Hiv.bev.'!G43+'11.sz.Ovi bev.'!G43)</f>
        <v>0</v>
      </c>
      <c r="H43" s="182">
        <f>SUM('9.sz.önk.bev.'!H43+'10.sz.Hiv.bev.'!H43+'11.sz.Ovi bev.'!H43)</f>
        <v>1432679</v>
      </c>
    </row>
    <row r="44" spans="1:8" ht="15" customHeight="1">
      <c r="A44" s="137" t="s">
        <v>27</v>
      </c>
      <c r="B44" s="135" t="s">
        <v>97</v>
      </c>
      <c r="C44" s="182">
        <f>SUM('9.sz.önk.bev.'!C44+'10.sz.Hiv.bev.'!C44+'11.sz.Ovi bev.'!C44)</f>
        <v>2480000</v>
      </c>
      <c r="D44" s="182">
        <f>SUM('9.sz.önk.bev.'!D44+'10.sz.Hiv.bev.'!D44+'11.sz.Ovi bev.'!D44)</f>
        <v>22965025</v>
      </c>
      <c r="E44" s="182">
        <f>SUM('9.sz.önk.bev.'!E44+'10.sz.Hiv.bev.'!E44+'11.sz.Ovi bev.'!E44)</f>
        <v>0</v>
      </c>
      <c r="F44" s="182">
        <f>SUM('9.sz.önk.bev.'!F44+'10.sz.Hiv.bev.'!F44+'11.sz.Ovi bev.'!F44)</f>
        <v>0</v>
      </c>
      <c r="G44" s="182">
        <f>SUM('9.sz.önk.bev.'!G44+'10.sz.Hiv.bev.'!G44+'11.sz.Ovi bev.'!G44)</f>
        <v>2480000</v>
      </c>
      <c r="H44" s="182">
        <f>SUM('9.sz.önk.bev.'!H44+'10.sz.Hiv.bev.'!H44+'11.sz.Ovi bev.'!H44)</f>
        <v>22965025</v>
      </c>
    </row>
    <row r="45" spans="1:8" ht="15" customHeight="1">
      <c r="A45" s="28" t="s">
        <v>50</v>
      </c>
      <c r="B45" s="33" t="s">
        <v>351</v>
      </c>
      <c r="C45" s="182">
        <f>SUM('9.sz.önk.bev.'!C45+'10.sz.Hiv.bev.'!C45+'11.sz.Ovi bev.'!C45)</f>
        <v>75530000</v>
      </c>
      <c r="D45" s="182">
        <f>SUM('9.sz.önk.bev.'!D45+'10.sz.Hiv.bev.'!D45+'11.sz.Ovi bev.'!D45)</f>
        <v>111521205</v>
      </c>
      <c r="E45" s="182">
        <f>SUM('9.sz.önk.bev.'!E45+'10.sz.Hiv.bev.'!E45+'11.sz.Ovi bev.'!E45)</f>
        <v>0</v>
      </c>
      <c r="F45" s="182">
        <f>SUM('9.sz.önk.bev.'!F45+'10.sz.Hiv.bev.'!F45+'11.sz.Ovi bev.'!F45)</f>
        <v>200000</v>
      </c>
      <c r="G45" s="182">
        <f>SUM('9.sz.önk.bev.'!G45+'10.sz.Hiv.bev.'!G45+'11.sz.Ovi bev.'!G45)</f>
        <v>75530000</v>
      </c>
      <c r="H45" s="182">
        <f>SUM('9.sz.önk.bev.'!H45+'10.sz.Hiv.bev.'!H45+'11.sz.Ovi bev.'!H45)</f>
        <v>111721205</v>
      </c>
    </row>
    <row r="46" spans="1:8" ht="15" customHeight="1">
      <c r="A46" s="137" t="s">
        <v>360</v>
      </c>
      <c r="B46" s="135" t="s">
        <v>361</v>
      </c>
      <c r="C46" s="182">
        <f>SUM('9.sz.önk.bev.'!C46+'10.sz.Hiv.bev.'!C46+'11.sz.Ovi bev.'!C46)</f>
        <v>0</v>
      </c>
      <c r="D46" s="182">
        <f>SUM('9.sz.önk.bev.'!D46+'10.sz.Hiv.bev.'!D46+'11.sz.Ovi bev.'!D46)</f>
        <v>0</v>
      </c>
      <c r="E46" s="182">
        <f>SUM('9.sz.önk.bev.'!E46+'10.sz.Hiv.bev.'!E46+'11.sz.Ovi bev.'!E46)</f>
        <v>0</v>
      </c>
      <c r="F46" s="182">
        <f>SUM('9.sz.önk.bev.'!F46+'10.sz.Hiv.bev.'!F46+'11.sz.Ovi bev.'!F46)</f>
        <v>0</v>
      </c>
      <c r="G46" s="182">
        <f>SUM('9.sz.önk.bev.'!G46+'10.sz.Hiv.bev.'!G46+'11.sz.Ovi bev.'!G46)</f>
        <v>0</v>
      </c>
      <c r="H46" s="182">
        <f>SUM('9.sz.önk.bev.'!H46+'10.sz.Hiv.bev.'!H46+'11.sz.Ovi bev.'!H46)</f>
        <v>0</v>
      </c>
    </row>
    <row r="47" spans="1:8" ht="15" customHeight="1">
      <c r="A47" s="134" t="s">
        <v>31</v>
      </c>
      <c r="B47" s="135" t="s">
        <v>362</v>
      </c>
      <c r="C47" s="182">
        <f>SUM('9.sz.önk.bev.'!C47+'10.sz.Hiv.bev.'!C47+'11.sz.Ovi bev.'!C47)</f>
        <v>0</v>
      </c>
      <c r="D47" s="182">
        <f>SUM('9.sz.önk.bev.'!D47+'10.sz.Hiv.bev.'!D47+'11.sz.Ovi bev.'!D47)</f>
        <v>0</v>
      </c>
      <c r="E47" s="182">
        <f>SUM('9.sz.önk.bev.'!E47+'10.sz.Hiv.bev.'!E47+'11.sz.Ovi bev.'!E47)</f>
        <v>0</v>
      </c>
      <c r="F47" s="182">
        <f>SUM('9.sz.önk.bev.'!F47+'10.sz.Hiv.bev.'!F47+'11.sz.Ovi bev.'!F47)</f>
        <v>0</v>
      </c>
      <c r="G47" s="182">
        <f>SUM('9.sz.önk.bev.'!G47+'10.sz.Hiv.bev.'!G47+'11.sz.Ovi bev.'!G47)</f>
        <v>0</v>
      </c>
      <c r="H47" s="182">
        <f>SUM('9.sz.önk.bev.'!H47+'10.sz.Hiv.bev.'!H47+'11.sz.Ovi bev.'!H47)</f>
        <v>0</v>
      </c>
    </row>
    <row r="48" spans="1:8" ht="15" customHeight="1">
      <c r="A48" s="134" t="s">
        <v>470</v>
      </c>
      <c r="B48" s="135" t="s">
        <v>363</v>
      </c>
      <c r="C48" s="182">
        <f>SUM('9.sz.önk.bev.'!C48+'10.sz.Hiv.bev.'!C48+'11.sz.Ovi bev.'!C48)</f>
        <v>0</v>
      </c>
      <c r="D48" s="182">
        <f>SUM('9.sz.önk.bev.'!D48+'10.sz.Hiv.bev.'!D48+'11.sz.Ovi bev.'!D48)</f>
        <v>0</v>
      </c>
      <c r="E48" s="182">
        <f>SUM('9.sz.önk.bev.'!E48+'10.sz.Hiv.bev.'!E48+'11.sz.Ovi bev.'!E48)</f>
        <v>0</v>
      </c>
      <c r="F48" s="182">
        <f>SUM('9.sz.önk.bev.'!F48+'10.sz.Hiv.bev.'!F48+'11.sz.Ovi bev.'!F48)</f>
        <v>0</v>
      </c>
      <c r="G48" s="182">
        <f>SUM('9.sz.önk.bev.'!G48+'10.sz.Hiv.bev.'!G48+'11.sz.Ovi bev.'!G48)</f>
        <v>0</v>
      </c>
      <c r="H48" s="182">
        <f>SUM('9.sz.önk.bev.'!H48+'10.sz.Hiv.bev.'!H48+'11.sz.Ovi bev.'!H48)</f>
        <v>0</v>
      </c>
    </row>
    <row r="49" spans="1:8" ht="15" customHeight="1">
      <c r="A49" s="137" t="s">
        <v>469</v>
      </c>
      <c r="B49" s="135" t="s">
        <v>296</v>
      </c>
      <c r="C49" s="182">
        <f>SUM('9.sz.önk.bev.'!C49+'10.sz.Hiv.bev.'!C49+'11.sz.Ovi bev.'!C49)</f>
        <v>45029459</v>
      </c>
      <c r="D49" s="182">
        <f>SUM('9.sz.önk.bev.'!D49+'10.sz.Hiv.bev.'!D49+'11.sz.Ovi bev.'!D49)</f>
        <v>37786468</v>
      </c>
      <c r="E49" s="182">
        <f>SUM('9.sz.önk.bev.'!E49+'10.sz.Hiv.bev.'!E49+'11.sz.Ovi bev.'!E49)</f>
        <v>0</v>
      </c>
      <c r="F49" s="182">
        <f>SUM('9.sz.önk.bev.'!F49+'10.sz.Hiv.bev.'!F49+'11.sz.Ovi bev.'!F49)</f>
        <v>0</v>
      </c>
      <c r="G49" s="182">
        <f>SUM('9.sz.önk.bev.'!G49+'10.sz.Hiv.bev.'!G49+'11.sz.Ovi bev.'!G49)</f>
        <v>45029459</v>
      </c>
      <c r="H49" s="182">
        <f>SUM('9.sz.önk.bev.'!H49+'10.sz.Hiv.bev.'!H49+'11.sz.Ovi bev.'!H49)</f>
        <v>37786468</v>
      </c>
    </row>
    <row r="50" spans="1:8" ht="15" customHeight="1">
      <c r="A50" s="26" t="s">
        <v>52</v>
      </c>
      <c r="B50" s="33" t="s">
        <v>364</v>
      </c>
      <c r="C50" s="182">
        <f>SUM('9.sz.önk.bev.'!C50+'10.sz.Hiv.bev.'!C50+'11.sz.Ovi bev.'!C50)</f>
        <v>45029459</v>
      </c>
      <c r="D50" s="182">
        <f>SUM('9.sz.önk.bev.'!D50+'10.sz.Hiv.bev.'!D50+'11.sz.Ovi bev.'!D50)</f>
        <v>37786468</v>
      </c>
      <c r="E50" s="182">
        <f>SUM('9.sz.önk.bev.'!E50+'10.sz.Hiv.bev.'!E50+'11.sz.Ovi bev.'!E50)</f>
        <v>0</v>
      </c>
      <c r="F50" s="182">
        <f>SUM('9.sz.önk.bev.'!F50+'10.sz.Hiv.bev.'!F50+'11.sz.Ovi bev.'!F50)</f>
        <v>0</v>
      </c>
      <c r="G50" s="182">
        <f>SUM('9.sz.önk.bev.'!G50+'10.sz.Hiv.bev.'!G50+'11.sz.Ovi bev.'!G50)</f>
        <v>45029459</v>
      </c>
      <c r="H50" s="182">
        <f>SUM('9.sz.önk.bev.'!H50+'10.sz.Hiv.bev.'!H50+'11.sz.Ovi bev.'!H50)</f>
        <v>37786468</v>
      </c>
    </row>
    <row r="51" spans="1:8" s="235" customFormat="1" ht="15" customHeight="1">
      <c r="A51" s="198" t="s">
        <v>62</v>
      </c>
      <c r="B51" s="199"/>
      <c r="C51" s="200">
        <f>SUM('9.sz.önk.bev.'!C51+'10.sz.Hiv.bev.'!C51+'11.sz.Ovi bev.'!C51)</f>
        <v>0</v>
      </c>
      <c r="D51" s="200">
        <f>SUM('9.sz.önk.bev.'!D51+'10.sz.Hiv.bev.'!D51+'11.sz.Ovi bev.'!D51)</f>
        <v>0</v>
      </c>
      <c r="E51" s="200">
        <f>SUM('9.sz.önk.bev.'!E51+'10.sz.Hiv.bev.'!E51+'11.sz.Ovi bev.'!E51)</f>
        <v>0</v>
      </c>
      <c r="F51" s="200">
        <f>SUM('9.sz.önk.bev.'!F51+'10.sz.Hiv.bev.'!F51+'11.sz.Ovi bev.'!F51)</f>
        <v>0</v>
      </c>
      <c r="G51" s="200">
        <f>SUM('9.sz.önk.bev.'!G51+'10.sz.Hiv.bev.'!G51+'11.sz.Ovi bev.'!G51)</f>
        <v>0</v>
      </c>
      <c r="H51" s="200">
        <f>SUM('9.sz.önk.bev.'!H51+'10.sz.Hiv.bev.'!H51+'11.sz.Ovi bev.'!H51)</f>
        <v>0</v>
      </c>
    </row>
    <row r="52" spans="1:8" ht="15" customHeight="1">
      <c r="A52" s="134" t="s">
        <v>314</v>
      </c>
      <c r="B52" s="135" t="s">
        <v>315</v>
      </c>
      <c r="C52" s="182">
        <f>SUM('9.sz.önk.bev.'!C52+'10.sz.Hiv.bev.'!C52+'11.sz.Ovi bev.'!C52)</f>
        <v>0</v>
      </c>
      <c r="D52" s="182">
        <f>SUM('9.sz.önk.bev.'!D52+'10.sz.Hiv.bev.'!D52+'11.sz.Ovi bev.'!D52)</f>
        <v>77710703</v>
      </c>
      <c r="E52" s="182">
        <f>SUM('9.sz.önk.bev.'!E52+'10.sz.Hiv.bev.'!E52+'11.sz.Ovi bev.'!E52)</f>
        <v>0</v>
      </c>
      <c r="F52" s="182">
        <f>SUM('9.sz.önk.bev.'!F52+'10.sz.Hiv.bev.'!F52+'11.sz.Ovi bev.'!F52)</f>
        <v>0</v>
      </c>
      <c r="G52" s="182">
        <f>SUM('9.sz.önk.bev.'!G52+'10.sz.Hiv.bev.'!G52+'11.sz.Ovi bev.'!G52)</f>
        <v>0</v>
      </c>
      <c r="H52" s="182">
        <f>SUM('9.sz.önk.bev.'!H52+'10.sz.Hiv.bev.'!H52+'11.sz.Ovi bev.'!H52)</f>
        <v>77710703</v>
      </c>
    </row>
    <row r="53" spans="1:8" ht="15" customHeight="1">
      <c r="A53" s="134" t="s">
        <v>316</v>
      </c>
      <c r="B53" s="135" t="s">
        <v>317</v>
      </c>
      <c r="C53" s="182">
        <f>SUM('9.sz.önk.bev.'!C53+'10.sz.Hiv.bev.'!C53+'11.sz.Ovi bev.'!C53)</f>
        <v>0</v>
      </c>
      <c r="D53" s="182">
        <f>SUM('9.sz.önk.bev.'!D53+'10.sz.Hiv.bev.'!D53+'11.sz.Ovi bev.'!D53)</f>
        <v>0</v>
      </c>
      <c r="E53" s="182">
        <f>SUM('9.sz.önk.bev.'!E53+'10.sz.Hiv.bev.'!E53+'11.sz.Ovi bev.'!E53)</f>
        <v>0</v>
      </c>
      <c r="F53" s="182">
        <f>SUM('9.sz.önk.bev.'!F53+'10.sz.Hiv.bev.'!F53+'11.sz.Ovi bev.'!F53)</f>
        <v>0</v>
      </c>
      <c r="G53" s="182">
        <f>SUM('9.sz.önk.bev.'!G53+'10.sz.Hiv.bev.'!G53+'11.sz.Ovi bev.'!G53)</f>
        <v>0</v>
      </c>
      <c r="H53" s="182">
        <f>SUM('9.sz.önk.bev.'!H53+'10.sz.Hiv.bev.'!H53+'11.sz.Ovi bev.'!H53)</f>
        <v>0</v>
      </c>
    </row>
    <row r="54" spans="1:8" ht="15" customHeight="1">
      <c r="A54" s="134" t="s">
        <v>9</v>
      </c>
      <c r="B54" s="135" t="s">
        <v>318</v>
      </c>
      <c r="C54" s="182">
        <f>SUM('9.sz.önk.bev.'!C54+'10.sz.Hiv.bev.'!C54+'11.sz.Ovi bev.'!C54)</f>
        <v>0</v>
      </c>
      <c r="D54" s="182">
        <f>SUM('9.sz.önk.bev.'!D54+'10.sz.Hiv.bev.'!D54+'11.sz.Ovi bev.'!D54)</f>
        <v>0</v>
      </c>
      <c r="E54" s="182">
        <f>SUM('9.sz.önk.bev.'!E54+'10.sz.Hiv.bev.'!E54+'11.sz.Ovi bev.'!E54)</f>
        <v>0</v>
      </c>
      <c r="F54" s="182">
        <f>SUM('9.sz.önk.bev.'!F54+'10.sz.Hiv.bev.'!F54+'11.sz.Ovi bev.'!F54)</f>
        <v>0</v>
      </c>
      <c r="G54" s="182">
        <f>SUM('9.sz.önk.bev.'!G54+'10.sz.Hiv.bev.'!G54+'11.sz.Ovi bev.'!G54)</f>
        <v>0</v>
      </c>
      <c r="H54" s="182">
        <f>SUM('9.sz.önk.bev.'!H54+'10.sz.Hiv.bev.'!H54+'11.sz.Ovi bev.'!H54)</f>
        <v>0</v>
      </c>
    </row>
    <row r="55" spans="1:8" ht="15" customHeight="1">
      <c r="A55" s="134" t="s">
        <v>10</v>
      </c>
      <c r="B55" s="135" t="s">
        <v>319</v>
      </c>
      <c r="C55" s="182">
        <f>SUM('9.sz.önk.bev.'!C55+'10.sz.Hiv.bev.'!C55+'11.sz.Ovi bev.'!C55)</f>
        <v>0</v>
      </c>
      <c r="D55" s="182">
        <f>SUM('9.sz.önk.bev.'!D55+'10.sz.Hiv.bev.'!D55+'11.sz.Ovi bev.'!D55)</f>
        <v>0</v>
      </c>
      <c r="E55" s="182">
        <f>SUM('9.sz.önk.bev.'!E55+'10.sz.Hiv.bev.'!E55+'11.sz.Ovi bev.'!E55)</f>
        <v>0</v>
      </c>
      <c r="F55" s="182">
        <f>SUM('9.sz.önk.bev.'!F55+'10.sz.Hiv.bev.'!F55+'11.sz.Ovi bev.'!F55)</f>
        <v>0</v>
      </c>
      <c r="G55" s="182">
        <f>SUM('9.sz.önk.bev.'!G55+'10.sz.Hiv.bev.'!G55+'11.sz.Ovi bev.'!G55)</f>
        <v>0</v>
      </c>
      <c r="H55" s="182">
        <f>SUM('9.sz.önk.bev.'!H55+'10.sz.Hiv.bev.'!H55+'11.sz.Ovi bev.'!H55)</f>
        <v>0</v>
      </c>
    </row>
    <row r="56" spans="1:8" ht="15" customHeight="1">
      <c r="A56" s="134" t="s">
        <v>11</v>
      </c>
      <c r="B56" s="135" t="s">
        <v>320</v>
      </c>
      <c r="C56" s="182">
        <f>SUM('9.sz.önk.bev.'!C56+'10.sz.Hiv.bev.'!C56+'11.sz.Ovi bev.'!C56)</f>
        <v>0</v>
      </c>
      <c r="D56" s="182">
        <f>SUM('9.sz.önk.bev.'!D56+'10.sz.Hiv.bev.'!D56+'11.sz.Ovi bev.'!D56)</f>
        <v>0</v>
      </c>
      <c r="E56" s="182">
        <f>SUM('9.sz.önk.bev.'!E56+'10.sz.Hiv.bev.'!E56+'11.sz.Ovi bev.'!E56)</f>
        <v>166783581</v>
      </c>
      <c r="F56" s="182">
        <f>SUM('9.sz.önk.bev.'!F56+'10.sz.Hiv.bev.'!F56+'11.sz.Ovi bev.'!F56)</f>
        <v>72920247</v>
      </c>
      <c r="G56" s="182">
        <f>SUM('9.sz.önk.bev.'!G56+'10.sz.Hiv.bev.'!G56+'11.sz.Ovi bev.'!G56)</f>
        <v>166783581</v>
      </c>
      <c r="H56" s="182">
        <f>SUM('9.sz.önk.bev.'!H56+'10.sz.Hiv.bev.'!H56+'11.sz.Ovi bev.'!H56)</f>
        <v>72920247</v>
      </c>
    </row>
    <row r="57" spans="1:8" ht="15" customHeight="1">
      <c r="A57" s="26" t="s">
        <v>46</v>
      </c>
      <c r="B57" s="33" t="s">
        <v>321</v>
      </c>
      <c r="C57" s="182">
        <f>SUM('9.sz.önk.bev.'!C57+'10.sz.Hiv.bev.'!C57+'11.sz.Ovi bev.'!C57)</f>
        <v>0</v>
      </c>
      <c r="D57" s="182">
        <f>SUM('9.sz.önk.bev.'!D57+'10.sz.Hiv.bev.'!D57+'11.sz.Ovi bev.'!D57)</f>
        <v>77710703</v>
      </c>
      <c r="E57" s="182">
        <f>SUM('9.sz.önk.bev.'!E57+'10.sz.Hiv.bev.'!E57+'11.sz.Ovi bev.'!E57)</f>
        <v>166783581</v>
      </c>
      <c r="F57" s="182">
        <f>SUM('9.sz.önk.bev.'!F57+'10.sz.Hiv.bev.'!F57+'11.sz.Ovi bev.'!F57)</f>
        <v>72920247</v>
      </c>
      <c r="G57" s="182">
        <f>SUM('9.sz.önk.bev.'!G57+'10.sz.Hiv.bev.'!G57+'11.sz.Ovi bev.'!G57)</f>
        <v>166783581</v>
      </c>
      <c r="H57" s="182">
        <f>SUM('9.sz.önk.bev.'!H57+'10.sz.Hiv.bev.'!H57+'11.sz.Ovi bev.'!H57)</f>
        <v>150630950</v>
      </c>
    </row>
    <row r="58" spans="1:8" ht="15" customHeight="1">
      <c r="A58" s="137" t="s">
        <v>28</v>
      </c>
      <c r="B58" s="135" t="s">
        <v>352</v>
      </c>
      <c r="C58" s="182">
        <f>SUM('9.sz.önk.bev.'!C58+'10.sz.Hiv.bev.'!C58+'11.sz.Ovi bev.'!C58)</f>
        <v>0</v>
      </c>
      <c r="D58" s="182">
        <f>SUM('9.sz.önk.bev.'!D58+'10.sz.Hiv.bev.'!D58+'11.sz.Ovi bev.'!D58)</f>
        <v>0</v>
      </c>
      <c r="E58" s="182">
        <f>SUM('9.sz.önk.bev.'!E58+'10.sz.Hiv.bev.'!E58+'11.sz.Ovi bev.'!E58)</f>
        <v>0</v>
      </c>
      <c r="F58" s="182">
        <f>SUM('9.sz.önk.bev.'!F58+'10.sz.Hiv.bev.'!F58+'11.sz.Ovi bev.'!F58)</f>
        <v>0</v>
      </c>
      <c r="G58" s="182">
        <f>SUM('9.sz.önk.bev.'!G58+'10.sz.Hiv.bev.'!G58+'11.sz.Ovi bev.'!G58)</f>
        <v>0</v>
      </c>
      <c r="H58" s="182">
        <f>SUM('9.sz.önk.bev.'!H58+'10.sz.Hiv.bev.'!H58+'11.sz.Ovi bev.'!H58)</f>
        <v>0</v>
      </c>
    </row>
    <row r="59" spans="1:8" ht="15" customHeight="1">
      <c r="A59" s="137" t="s">
        <v>29</v>
      </c>
      <c r="B59" s="135" t="s">
        <v>353</v>
      </c>
      <c r="C59" s="182">
        <f>SUM('9.sz.önk.bev.'!C59+'10.sz.Hiv.bev.'!C59+'11.sz.Ovi bev.'!C59)</f>
        <v>0</v>
      </c>
      <c r="D59" s="182">
        <f>SUM('9.sz.önk.bev.'!D59+'10.sz.Hiv.bev.'!D59+'11.sz.Ovi bev.'!D59)</f>
        <v>0</v>
      </c>
      <c r="E59" s="182">
        <f>SUM('9.sz.önk.bev.'!E59+'10.sz.Hiv.bev.'!E59+'11.sz.Ovi bev.'!E59)</f>
        <v>600000</v>
      </c>
      <c r="F59" s="182">
        <f>SUM('9.sz.önk.bev.'!F59+'10.sz.Hiv.bev.'!F59+'11.sz.Ovi bev.'!F59)</f>
        <v>7845600</v>
      </c>
      <c r="G59" s="182">
        <f>SUM('9.sz.önk.bev.'!G59+'10.sz.Hiv.bev.'!G59+'11.sz.Ovi bev.'!G59)</f>
        <v>600000</v>
      </c>
      <c r="H59" s="182">
        <f>SUM('9.sz.önk.bev.'!H59+'10.sz.Hiv.bev.'!H59+'11.sz.Ovi bev.'!H59)</f>
        <v>7845600</v>
      </c>
    </row>
    <row r="60" spans="1:8" ht="15" customHeight="1">
      <c r="A60" s="137" t="s">
        <v>354</v>
      </c>
      <c r="B60" s="135" t="s">
        <v>355</v>
      </c>
      <c r="C60" s="182">
        <f>SUM('9.sz.önk.bev.'!C60+'10.sz.Hiv.bev.'!C60+'11.sz.Ovi bev.'!C60)</f>
        <v>0</v>
      </c>
      <c r="D60" s="182">
        <f>SUM('9.sz.önk.bev.'!D60+'10.sz.Hiv.bev.'!D60+'11.sz.Ovi bev.'!D60)</f>
        <v>0</v>
      </c>
      <c r="E60" s="182">
        <f>SUM('9.sz.önk.bev.'!E60+'10.sz.Hiv.bev.'!E60+'11.sz.Ovi bev.'!E60)</f>
        <v>0</v>
      </c>
      <c r="F60" s="182">
        <f>SUM('9.sz.önk.bev.'!F60+'10.sz.Hiv.bev.'!F60+'11.sz.Ovi bev.'!F60)</f>
        <v>0</v>
      </c>
      <c r="G60" s="182">
        <f>SUM('9.sz.önk.bev.'!G60+'10.sz.Hiv.bev.'!G60+'11.sz.Ovi bev.'!G60)</f>
        <v>0</v>
      </c>
      <c r="H60" s="182">
        <f>SUM('9.sz.önk.bev.'!H60+'10.sz.Hiv.bev.'!H60+'11.sz.Ovi bev.'!H60)</f>
        <v>0</v>
      </c>
    </row>
    <row r="61" spans="1:8" ht="15" customHeight="1">
      <c r="A61" s="137" t="s">
        <v>30</v>
      </c>
      <c r="B61" s="135" t="s">
        <v>356</v>
      </c>
      <c r="C61" s="182">
        <f>SUM('9.sz.önk.bev.'!C61+'10.sz.Hiv.bev.'!C61+'11.sz.Ovi bev.'!C61)</f>
        <v>0</v>
      </c>
      <c r="D61" s="182">
        <f>SUM('9.sz.önk.bev.'!D61+'10.sz.Hiv.bev.'!D61+'11.sz.Ovi bev.'!D61)</f>
        <v>0</v>
      </c>
      <c r="E61" s="182">
        <f>SUM('9.sz.önk.bev.'!E61+'10.sz.Hiv.bev.'!E61+'11.sz.Ovi bev.'!E61)</f>
        <v>0</v>
      </c>
      <c r="F61" s="182">
        <f>SUM('9.sz.önk.bev.'!F61+'10.sz.Hiv.bev.'!F61+'11.sz.Ovi bev.'!F61)</f>
        <v>0</v>
      </c>
      <c r="G61" s="182">
        <f>SUM('9.sz.önk.bev.'!G61+'10.sz.Hiv.bev.'!G61+'11.sz.Ovi bev.'!G61)</f>
        <v>0</v>
      </c>
      <c r="H61" s="182">
        <f>SUM('9.sz.önk.bev.'!H61+'10.sz.Hiv.bev.'!H61+'11.sz.Ovi bev.'!H61)</f>
        <v>0</v>
      </c>
    </row>
    <row r="62" spans="1:8" ht="15" customHeight="1">
      <c r="A62" s="137" t="s">
        <v>357</v>
      </c>
      <c r="B62" s="135" t="s">
        <v>358</v>
      </c>
      <c r="C62" s="182">
        <f>SUM('9.sz.önk.bev.'!C62+'10.sz.Hiv.bev.'!C62+'11.sz.Ovi bev.'!C62)</f>
        <v>0</v>
      </c>
      <c r="D62" s="182">
        <f>SUM('9.sz.önk.bev.'!D62+'10.sz.Hiv.bev.'!D62+'11.sz.Ovi bev.'!D62)</f>
        <v>0</v>
      </c>
      <c r="E62" s="182">
        <f>SUM('9.sz.önk.bev.'!E62+'10.sz.Hiv.bev.'!E62+'11.sz.Ovi bev.'!E62)</f>
        <v>0</v>
      </c>
      <c r="F62" s="182">
        <f>SUM('9.sz.önk.bev.'!F62+'10.sz.Hiv.bev.'!F62+'11.sz.Ovi bev.'!F62)</f>
        <v>0</v>
      </c>
      <c r="G62" s="182">
        <f>SUM('9.sz.önk.bev.'!G62+'10.sz.Hiv.bev.'!G62+'11.sz.Ovi bev.'!G62)</f>
        <v>0</v>
      </c>
      <c r="H62" s="182">
        <f>SUM('9.sz.önk.bev.'!H62+'10.sz.Hiv.bev.'!H62+'11.sz.Ovi bev.'!H62)</f>
        <v>0</v>
      </c>
    </row>
    <row r="63" spans="1:8" ht="15" customHeight="1">
      <c r="A63" s="26" t="s">
        <v>51</v>
      </c>
      <c r="B63" s="33" t="s">
        <v>359</v>
      </c>
      <c r="C63" s="182">
        <f>SUM('9.sz.önk.bev.'!C63+'10.sz.Hiv.bev.'!C63+'11.sz.Ovi bev.'!C63)</f>
        <v>0</v>
      </c>
      <c r="D63" s="182">
        <f>SUM('9.sz.önk.bev.'!D63+'10.sz.Hiv.bev.'!D63+'11.sz.Ovi bev.'!D63)</f>
        <v>0</v>
      </c>
      <c r="E63" s="182">
        <f>SUM('9.sz.önk.bev.'!E63+'10.sz.Hiv.bev.'!E63+'11.sz.Ovi bev.'!E63)</f>
        <v>600000</v>
      </c>
      <c r="F63" s="182">
        <f>SUM('9.sz.önk.bev.'!F63+'10.sz.Hiv.bev.'!F63+'11.sz.Ovi bev.'!F63)</f>
        <v>7845600</v>
      </c>
      <c r="G63" s="182">
        <f>SUM('9.sz.önk.bev.'!G63+'10.sz.Hiv.bev.'!G63+'11.sz.Ovi bev.'!G63)</f>
        <v>600000</v>
      </c>
      <c r="H63" s="182">
        <f>SUM('9.sz.önk.bev.'!H63+'10.sz.Hiv.bev.'!H63+'11.sz.Ovi bev.'!H63)</f>
        <v>7845600</v>
      </c>
    </row>
    <row r="64" spans="1:8" ht="15" customHeight="1">
      <c r="A64" s="137" t="s">
        <v>365</v>
      </c>
      <c r="B64" s="135" t="s">
        <v>366</v>
      </c>
      <c r="C64" s="182">
        <f>SUM('9.sz.önk.bev.'!C64+'10.sz.Hiv.bev.'!C64+'11.sz.Ovi bev.'!C64)</f>
        <v>0</v>
      </c>
      <c r="D64" s="182">
        <f>SUM('9.sz.önk.bev.'!D64+'10.sz.Hiv.bev.'!D64+'11.sz.Ovi bev.'!D64)</f>
        <v>0</v>
      </c>
      <c r="E64" s="182">
        <f>SUM('9.sz.önk.bev.'!E64+'10.sz.Hiv.bev.'!E64+'11.sz.Ovi bev.'!E64)</f>
        <v>0</v>
      </c>
      <c r="F64" s="182">
        <f>SUM('9.sz.önk.bev.'!F64+'10.sz.Hiv.bev.'!F64+'11.sz.Ovi bev.'!F64)</f>
        <v>0</v>
      </c>
      <c r="G64" s="182">
        <f>SUM('9.sz.önk.bev.'!G64+'10.sz.Hiv.bev.'!G64+'11.sz.Ovi bev.'!G64)</f>
        <v>0</v>
      </c>
      <c r="H64" s="182">
        <f>SUM('9.sz.önk.bev.'!H64+'10.sz.Hiv.bev.'!H64+'11.sz.Ovi bev.'!H64)</f>
        <v>0</v>
      </c>
    </row>
    <row r="65" spans="1:8" ht="15" customHeight="1">
      <c r="A65" s="134" t="s">
        <v>33</v>
      </c>
      <c r="B65" s="135" t="s">
        <v>367</v>
      </c>
      <c r="C65" s="182">
        <f>SUM('9.sz.önk.bev.'!C65+'10.sz.Hiv.bev.'!C65+'11.sz.Ovi bev.'!C65)</f>
        <v>0</v>
      </c>
      <c r="D65" s="182">
        <f>SUM('9.sz.önk.bev.'!D65+'10.sz.Hiv.bev.'!D65+'11.sz.Ovi bev.'!D65)</f>
        <v>0</v>
      </c>
      <c r="E65" s="182">
        <f>SUM('9.sz.önk.bev.'!E65+'10.sz.Hiv.bev.'!E65+'11.sz.Ovi bev.'!E65)</f>
        <v>0</v>
      </c>
      <c r="F65" s="182">
        <f>SUM('9.sz.önk.bev.'!F65+'10.sz.Hiv.bev.'!F65+'11.sz.Ovi bev.'!F65)</f>
        <v>0</v>
      </c>
      <c r="G65" s="182">
        <f>SUM('9.sz.önk.bev.'!G65+'10.sz.Hiv.bev.'!G65+'11.sz.Ovi bev.'!G65)</f>
        <v>0</v>
      </c>
      <c r="H65" s="182">
        <f>SUM('9.sz.önk.bev.'!H65+'10.sz.Hiv.bev.'!H65+'11.sz.Ovi bev.'!H65)</f>
        <v>0</v>
      </c>
    </row>
    <row r="66" spans="1:8" ht="15" customHeight="1">
      <c r="A66" s="137" t="s">
        <v>34</v>
      </c>
      <c r="B66" s="135" t="s">
        <v>297</v>
      </c>
      <c r="C66" s="182">
        <f>SUM('9.sz.önk.bev.'!C66+'10.sz.Hiv.bev.'!C66+'11.sz.Ovi bev.'!C66)</f>
        <v>0</v>
      </c>
      <c r="D66" s="182">
        <f>SUM('9.sz.önk.bev.'!D66+'10.sz.Hiv.bev.'!D66+'11.sz.Ovi bev.'!D66)</f>
        <v>0</v>
      </c>
      <c r="E66" s="182">
        <f>SUM('9.sz.önk.bev.'!E66+'10.sz.Hiv.bev.'!E66+'11.sz.Ovi bev.'!E66)</f>
        <v>0</v>
      </c>
      <c r="F66" s="182">
        <f>SUM('9.sz.önk.bev.'!F66+'10.sz.Hiv.bev.'!F66+'11.sz.Ovi bev.'!F66)</f>
        <v>533000</v>
      </c>
      <c r="G66" s="182">
        <f>SUM('9.sz.önk.bev.'!G66+'10.sz.Hiv.bev.'!G66+'11.sz.Ovi bev.'!G66)</f>
        <v>0</v>
      </c>
      <c r="H66" s="182">
        <f>SUM('9.sz.önk.bev.'!H66+'10.sz.Hiv.bev.'!H66+'11.sz.Ovi bev.'!H66)</f>
        <v>533000</v>
      </c>
    </row>
    <row r="67" spans="1:8" ht="15" customHeight="1">
      <c r="A67" s="26" t="s">
        <v>54</v>
      </c>
      <c r="B67" s="33" t="s">
        <v>369</v>
      </c>
      <c r="C67" s="182">
        <f>SUM('9.sz.önk.bev.'!C67+'10.sz.Hiv.bev.'!C67+'11.sz.Ovi bev.'!C67)</f>
        <v>0</v>
      </c>
      <c r="D67" s="182">
        <f>SUM('9.sz.önk.bev.'!D67+'10.sz.Hiv.bev.'!D67+'11.sz.Ovi bev.'!D67)</f>
        <v>0</v>
      </c>
      <c r="E67" s="182">
        <f>SUM('9.sz.önk.bev.'!E67+'10.sz.Hiv.bev.'!E67+'11.sz.Ovi bev.'!E67)</f>
        <v>0</v>
      </c>
      <c r="F67" s="182">
        <f>SUM('9.sz.önk.bev.'!F67+'10.sz.Hiv.bev.'!F67+'11.sz.Ovi bev.'!F67)</f>
        <v>533000</v>
      </c>
      <c r="G67" s="182">
        <f>SUM('9.sz.önk.bev.'!G67+'10.sz.Hiv.bev.'!G67+'11.sz.Ovi bev.'!G67)</f>
        <v>0</v>
      </c>
      <c r="H67" s="182">
        <f>SUM('9.sz.önk.bev.'!H67+'10.sz.Hiv.bev.'!H67+'11.sz.Ovi bev.'!H67)</f>
        <v>533000</v>
      </c>
    </row>
    <row r="68" spans="1:8" s="235" customFormat="1" ht="15" customHeight="1">
      <c r="A68" s="198" t="s">
        <v>61</v>
      </c>
      <c r="B68" s="199"/>
      <c r="C68" s="200">
        <f>SUM('9.sz.önk.bev.'!C68+'10.sz.Hiv.bev.'!C68+'11.sz.Ovi bev.'!C68)</f>
        <v>0</v>
      </c>
      <c r="D68" s="200">
        <f>SUM('9.sz.önk.bev.'!D68+'10.sz.Hiv.bev.'!D68+'11.sz.Ovi bev.'!D68)</f>
        <v>0</v>
      </c>
      <c r="E68" s="200">
        <f>SUM('9.sz.önk.bev.'!E68+'10.sz.Hiv.bev.'!E68+'11.sz.Ovi bev.'!E68)</f>
        <v>0</v>
      </c>
      <c r="F68" s="200">
        <f>SUM('9.sz.önk.bev.'!F68+'10.sz.Hiv.bev.'!F68+'11.sz.Ovi bev.'!F68)</f>
        <v>0</v>
      </c>
      <c r="G68" s="200">
        <f>SUM('9.sz.önk.bev.'!G68+'10.sz.Hiv.bev.'!G68+'11.sz.Ovi bev.'!G68)</f>
        <v>0</v>
      </c>
      <c r="H68" s="200">
        <f>SUM('9.sz.önk.bev.'!H68+'10.sz.Hiv.bev.'!H68+'11.sz.Ovi bev.'!H68)</f>
        <v>0</v>
      </c>
    </row>
    <row r="69" spans="1:8" s="245" customFormat="1" ht="14.25">
      <c r="A69" s="246" t="s">
        <v>53</v>
      </c>
      <c r="B69" s="247" t="s">
        <v>370</v>
      </c>
      <c r="C69" s="239">
        <f>SUM('9.sz.önk.bev.'!C69+'10.sz.Hiv.bev.'!C69+'11.sz.Ovi bev.'!C69)</f>
        <v>647405220</v>
      </c>
      <c r="D69" s="239">
        <f>SUM('9.sz.önk.bev.'!D69+'10.sz.Hiv.bev.'!D69+'11.sz.Ovi bev.'!D69)</f>
        <v>805339041</v>
      </c>
      <c r="E69" s="239">
        <f>SUM('9.sz.önk.bev.'!E69+'10.sz.Hiv.bev.'!E69+'11.sz.Ovi bev.'!E69)</f>
        <v>167383581</v>
      </c>
      <c r="F69" s="239">
        <f>SUM('9.sz.önk.bev.'!F69+'10.sz.Hiv.bev.'!F69+'11.sz.Ovi bev.'!F69)</f>
        <v>81498847</v>
      </c>
      <c r="G69" s="239">
        <f>SUM('9.sz.önk.bev.'!G69+'10.sz.Hiv.bev.'!G69+'11.sz.Ovi bev.'!G69)</f>
        <v>814788801</v>
      </c>
      <c r="H69" s="239">
        <f>SUM('9.sz.önk.bev.'!H69+'10.sz.Hiv.bev.'!H69+'11.sz.Ovi bev.'!H69)</f>
        <v>886837888</v>
      </c>
    </row>
    <row r="70" spans="1:8" s="251" customFormat="1" ht="14.25">
      <c r="A70" s="248" t="s">
        <v>69</v>
      </c>
      <c r="B70" s="249"/>
      <c r="C70" s="250">
        <f>SUM('9.sz.önk.bev.'!C70+'10.sz.Hiv.bev.'!C70+'11.sz.Ovi bev.'!C70)</f>
        <v>0</v>
      </c>
      <c r="D70" s="250">
        <f>SUM('9.sz.önk.bev.'!D70+'10.sz.Hiv.bev.'!D70+'11.sz.Ovi bev.'!D70)</f>
        <v>0</v>
      </c>
      <c r="E70" s="250">
        <f>SUM('9.sz.önk.bev.'!E70+'10.sz.Hiv.bev.'!E70+'11.sz.Ovi bev.'!E70)</f>
        <v>0</v>
      </c>
      <c r="F70" s="250">
        <f>SUM('9.sz.önk.bev.'!F70+'10.sz.Hiv.bev.'!F70+'11.sz.Ovi bev.'!F70)</f>
        <v>0</v>
      </c>
      <c r="G70" s="250">
        <f>SUM('9.sz.önk.bev.'!G70+'10.sz.Hiv.bev.'!G70+'11.sz.Ovi bev.'!G70)</f>
        <v>0</v>
      </c>
      <c r="H70" s="250">
        <f>SUM('9.sz.önk.bev.'!H70+'10.sz.Hiv.bev.'!H70+'11.sz.Ovi bev.'!H70)</f>
        <v>0</v>
      </c>
    </row>
    <row r="71" spans="1:8" s="251" customFormat="1" ht="14.25">
      <c r="A71" s="248" t="s">
        <v>70</v>
      </c>
      <c r="B71" s="249"/>
      <c r="C71" s="250">
        <f>SUM('9.sz.önk.bev.'!C71+'10.sz.Hiv.bev.'!C71+'11.sz.Ovi bev.'!C71)</f>
        <v>0</v>
      </c>
      <c r="D71" s="250">
        <f>SUM('9.sz.önk.bev.'!D71+'10.sz.Hiv.bev.'!D71+'11.sz.Ovi bev.'!D71)</f>
        <v>0</v>
      </c>
      <c r="E71" s="250">
        <f>SUM('9.sz.önk.bev.'!E71+'10.sz.Hiv.bev.'!E71+'11.sz.Ovi bev.'!E71)</f>
        <v>0</v>
      </c>
      <c r="F71" s="250">
        <f>SUM('9.sz.önk.bev.'!F71+'10.sz.Hiv.bev.'!F71+'11.sz.Ovi bev.'!F71)</f>
        <v>0</v>
      </c>
      <c r="G71" s="250">
        <f>SUM('9.sz.önk.bev.'!G71+'10.sz.Hiv.bev.'!G71+'11.sz.Ovi bev.'!G71)</f>
        <v>0</v>
      </c>
      <c r="H71" s="250">
        <f>SUM('9.sz.önk.bev.'!H71+'10.sz.Hiv.bev.'!H71+'11.sz.Ovi bev.'!H71)</f>
        <v>0</v>
      </c>
    </row>
    <row r="72" spans="1:8" ht="14.25">
      <c r="A72" s="147" t="s">
        <v>35</v>
      </c>
      <c r="B72" s="134" t="s">
        <v>371</v>
      </c>
      <c r="C72" s="182">
        <f>SUM('9.sz.önk.bev.'!C72+'10.sz.Hiv.bev.'!C72+'11.sz.Ovi bev.'!C72)</f>
        <v>0</v>
      </c>
      <c r="D72" s="182">
        <f>SUM('9.sz.önk.bev.'!D72+'10.sz.Hiv.bev.'!D72+'11.sz.Ovi bev.'!D72)</f>
        <v>0</v>
      </c>
      <c r="E72" s="182">
        <f>SUM('9.sz.önk.bev.'!E72+'10.sz.Hiv.bev.'!E72+'11.sz.Ovi bev.'!E72)</f>
        <v>0</v>
      </c>
      <c r="F72" s="182">
        <f>SUM('9.sz.önk.bev.'!F72+'10.sz.Hiv.bev.'!F72+'11.sz.Ovi bev.'!F72)</f>
        <v>0</v>
      </c>
      <c r="G72" s="182">
        <f>SUM('9.sz.önk.bev.'!G72+'10.sz.Hiv.bev.'!G72+'11.sz.Ovi bev.'!G72)</f>
        <v>0</v>
      </c>
      <c r="H72" s="182">
        <f>SUM('9.sz.önk.bev.'!H72+'10.sz.Hiv.bev.'!H72+'11.sz.Ovi bev.'!H72)</f>
        <v>0</v>
      </c>
    </row>
    <row r="73" spans="1:8" ht="14.25">
      <c r="A73" s="137" t="s">
        <v>372</v>
      </c>
      <c r="B73" s="134" t="s">
        <v>373</v>
      </c>
      <c r="C73" s="182">
        <f>SUM('9.sz.önk.bev.'!C73+'10.sz.Hiv.bev.'!C73+'11.sz.Ovi bev.'!C73)</f>
        <v>0</v>
      </c>
      <c r="D73" s="182">
        <f>SUM('9.sz.önk.bev.'!D73+'10.sz.Hiv.bev.'!D73+'11.sz.Ovi bev.'!D73)</f>
        <v>0</v>
      </c>
      <c r="E73" s="182">
        <f>SUM('9.sz.önk.bev.'!E73+'10.sz.Hiv.bev.'!E73+'11.sz.Ovi bev.'!E73)</f>
        <v>0</v>
      </c>
      <c r="F73" s="182">
        <f>SUM('9.sz.önk.bev.'!F73+'10.sz.Hiv.bev.'!F73+'11.sz.Ovi bev.'!F73)</f>
        <v>0</v>
      </c>
      <c r="G73" s="182">
        <f>SUM('9.sz.önk.bev.'!G73+'10.sz.Hiv.bev.'!G73+'11.sz.Ovi bev.'!G73)</f>
        <v>0</v>
      </c>
      <c r="H73" s="182">
        <f>SUM('9.sz.önk.bev.'!H73+'10.sz.Hiv.bev.'!H73+'11.sz.Ovi bev.'!H73)</f>
        <v>0</v>
      </c>
    </row>
    <row r="74" spans="1:8" ht="14.25">
      <c r="A74" s="147" t="s">
        <v>36</v>
      </c>
      <c r="B74" s="134" t="s">
        <v>374</v>
      </c>
      <c r="C74" s="182">
        <f>SUM('9.sz.önk.bev.'!C74+'10.sz.Hiv.bev.'!C74+'11.sz.Ovi bev.'!C74)</f>
        <v>0</v>
      </c>
      <c r="D74" s="182">
        <f>SUM('9.sz.önk.bev.'!D74+'10.sz.Hiv.bev.'!D74+'11.sz.Ovi bev.'!D74)</f>
        <v>0</v>
      </c>
      <c r="E74" s="182">
        <f>SUM('9.sz.önk.bev.'!E74+'10.sz.Hiv.bev.'!E74+'11.sz.Ovi bev.'!E74)</f>
        <v>0</v>
      </c>
      <c r="F74" s="182">
        <f>SUM('9.sz.önk.bev.'!F74+'10.sz.Hiv.bev.'!F74+'11.sz.Ovi bev.'!F74)</f>
        <v>0</v>
      </c>
      <c r="G74" s="182">
        <f>SUM('9.sz.önk.bev.'!G74+'10.sz.Hiv.bev.'!G74+'11.sz.Ovi bev.'!G74)</f>
        <v>0</v>
      </c>
      <c r="H74" s="182">
        <f>SUM('9.sz.önk.bev.'!H74+'10.sz.Hiv.bev.'!H74+'11.sz.Ovi bev.'!H74)</f>
        <v>0</v>
      </c>
    </row>
    <row r="75" spans="1:8" ht="14.25">
      <c r="A75" s="28" t="s">
        <v>55</v>
      </c>
      <c r="B75" s="26" t="s">
        <v>375</v>
      </c>
      <c r="C75" s="182">
        <f>SUM('9.sz.önk.bev.'!C75+'10.sz.Hiv.bev.'!C75+'11.sz.Ovi bev.'!C75)</f>
        <v>0</v>
      </c>
      <c r="D75" s="182">
        <f>SUM('9.sz.önk.bev.'!D75+'10.sz.Hiv.bev.'!D75+'11.sz.Ovi bev.'!D75)</f>
        <v>0</v>
      </c>
      <c r="E75" s="182">
        <f>SUM('9.sz.önk.bev.'!E75+'10.sz.Hiv.bev.'!E75+'11.sz.Ovi bev.'!E75)</f>
        <v>0</v>
      </c>
      <c r="F75" s="182">
        <f>SUM('9.sz.önk.bev.'!F75+'10.sz.Hiv.bev.'!F75+'11.sz.Ovi bev.'!F75)</f>
        <v>0</v>
      </c>
      <c r="G75" s="182">
        <f>SUM('9.sz.önk.bev.'!G75+'10.sz.Hiv.bev.'!G75+'11.sz.Ovi bev.'!G75)</f>
        <v>0</v>
      </c>
      <c r="H75" s="182">
        <f>SUM('9.sz.önk.bev.'!H75+'10.sz.Hiv.bev.'!H75+'11.sz.Ovi bev.'!H75)</f>
        <v>0</v>
      </c>
    </row>
    <row r="76" spans="1:8" ht="14.25">
      <c r="A76" s="137" t="s">
        <v>37</v>
      </c>
      <c r="B76" s="134" t="s">
        <v>376</v>
      </c>
      <c r="C76" s="182">
        <f>SUM('9.sz.önk.bev.'!C76+'10.sz.Hiv.bev.'!C76+'11.sz.Ovi bev.'!C76)</f>
        <v>0</v>
      </c>
      <c r="D76" s="182">
        <f>SUM('9.sz.önk.bev.'!D76+'10.sz.Hiv.bev.'!D76+'11.sz.Ovi bev.'!D76)</f>
        <v>0</v>
      </c>
      <c r="E76" s="182">
        <f>SUM('9.sz.önk.bev.'!E76+'10.sz.Hiv.bev.'!E76+'11.sz.Ovi bev.'!E76)</f>
        <v>0</v>
      </c>
      <c r="F76" s="182">
        <f>SUM('9.sz.önk.bev.'!F76+'10.sz.Hiv.bev.'!F76+'11.sz.Ovi bev.'!F76)</f>
        <v>0</v>
      </c>
      <c r="G76" s="182">
        <f>SUM('9.sz.önk.bev.'!G76+'10.sz.Hiv.bev.'!G76+'11.sz.Ovi bev.'!G76)</f>
        <v>0</v>
      </c>
      <c r="H76" s="182">
        <f>SUM('9.sz.önk.bev.'!H76+'10.sz.Hiv.bev.'!H76+'11.sz.Ovi bev.'!H76)</f>
        <v>0</v>
      </c>
    </row>
    <row r="77" spans="1:8" ht="14.25">
      <c r="A77" s="147" t="s">
        <v>377</v>
      </c>
      <c r="B77" s="134" t="s">
        <v>378</v>
      </c>
      <c r="C77" s="182">
        <f>SUM('9.sz.önk.bev.'!C77+'10.sz.Hiv.bev.'!C77+'11.sz.Ovi bev.'!C77)</f>
        <v>0</v>
      </c>
      <c r="D77" s="182">
        <f>SUM('9.sz.önk.bev.'!D77+'10.sz.Hiv.bev.'!D77+'11.sz.Ovi bev.'!D77)</f>
        <v>0</v>
      </c>
      <c r="E77" s="182">
        <f>SUM('9.sz.önk.bev.'!E77+'10.sz.Hiv.bev.'!E77+'11.sz.Ovi bev.'!E77)</f>
        <v>0</v>
      </c>
      <c r="F77" s="182">
        <f>SUM('9.sz.önk.bev.'!F77+'10.sz.Hiv.bev.'!F77+'11.sz.Ovi bev.'!F77)</f>
        <v>0</v>
      </c>
      <c r="G77" s="182">
        <f>SUM('9.sz.önk.bev.'!G77+'10.sz.Hiv.bev.'!G77+'11.sz.Ovi bev.'!G77)</f>
        <v>0</v>
      </c>
      <c r="H77" s="182">
        <f>SUM('9.sz.önk.bev.'!H77+'10.sz.Hiv.bev.'!H77+'11.sz.Ovi bev.'!H77)</f>
        <v>0</v>
      </c>
    </row>
    <row r="78" spans="1:8" ht="14.25">
      <c r="A78" s="137" t="s">
        <v>38</v>
      </c>
      <c r="B78" s="134" t="s">
        <v>379</v>
      </c>
      <c r="C78" s="182">
        <f>SUM('9.sz.önk.bev.'!C78+'10.sz.Hiv.bev.'!C78+'11.sz.Ovi bev.'!C78)</f>
        <v>0</v>
      </c>
      <c r="D78" s="182">
        <f>SUM('9.sz.önk.bev.'!D78+'10.sz.Hiv.bev.'!D78+'11.sz.Ovi bev.'!D78)</f>
        <v>0</v>
      </c>
      <c r="E78" s="182">
        <f>SUM('9.sz.önk.bev.'!E78+'10.sz.Hiv.bev.'!E78+'11.sz.Ovi bev.'!E78)</f>
        <v>0</v>
      </c>
      <c r="F78" s="182">
        <f>SUM('9.sz.önk.bev.'!F78+'10.sz.Hiv.bev.'!F78+'11.sz.Ovi bev.'!F78)</f>
        <v>0</v>
      </c>
      <c r="G78" s="182">
        <f>SUM('9.sz.önk.bev.'!G78+'10.sz.Hiv.bev.'!G78+'11.sz.Ovi bev.'!G78)</f>
        <v>0</v>
      </c>
      <c r="H78" s="182">
        <f>SUM('9.sz.önk.bev.'!H78+'10.sz.Hiv.bev.'!H78+'11.sz.Ovi bev.'!H78)</f>
        <v>0</v>
      </c>
    </row>
    <row r="79" spans="1:8" ht="14.25">
      <c r="A79" s="147" t="s">
        <v>380</v>
      </c>
      <c r="B79" s="134" t="s">
        <v>381</v>
      </c>
      <c r="C79" s="182">
        <f>SUM('9.sz.önk.bev.'!C79+'10.sz.Hiv.bev.'!C79+'11.sz.Ovi bev.'!C79)</f>
        <v>0</v>
      </c>
      <c r="D79" s="182">
        <f>SUM('9.sz.önk.bev.'!D79+'10.sz.Hiv.bev.'!D79+'11.sz.Ovi bev.'!D79)</f>
        <v>0</v>
      </c>
      <c r="E79" s="182">
        <f>SUM('9.sz.önk.bev.'!E79+'10.sz.Hiv.bev.'!E79+'11.sz.Ovi bev.'!E79)</f>
        <v>0</v>
      </c>
      <c r="F79" s="182">
        <f>SUM('9.sz.önk.bev.'!F79+'10.sz.Hiv.bev.'!F79+'11.sz.Ovi bev.'!F79)</f>
        <v>0</v>
      </c>
      <c r="G79" s="182">
        <f>SUM('9.sz.önk.bev.'!G79+'10.sz.Hiv.bev.'!G79+'11.sz.Ovi bev.'!G79)</f>
        <v>0</v>
      </c>
      <c r="H79" s="182">
        <f>SUM('9.sz.önk.bev.'!H79+'10.sz.Hiv.bev.'!H79+'11.sz.Ovi bev.'!H79)</f>
        <v>0</v>
      </c>
    </row>
    <row r="80" spans="1:8" ht="14.25">
      <c r="A80" s="39" t="s">
        <v>56</v>
      </c>
      <c r="B80" s="26" t="s">
        <v>382</v>
      </c>
      <c r="C80" s="182">
        <f>SUM('9.sz.önk.bev.'!C80+'10.sz.Hiv.bev.'!C80+'11.sz.Ovi bev.'!C80)</f>
        <v>0</v>
      </c>
      <c r="D80" s="182">
        <f>SUM('9.sz.önk.bev.'!D80+'10.sz.Hiv.bev.'!D80+'11.sz.Ovi bev.'!D80)</f>
        <v>0</v>
      </c>
      <c r="E80" s="182">
        <f>SUM('9.sz.önk.bev.'!E80+'10.sz.Hiv.bev.'!E80+'11.sz.Ovi bev.'!E80)</f>
        <v>0</v>
      </c>
      <c r="F80" s="182">
        <f>SUM('9.sz.önk.bev.'!F80+'10.sz.Hiv.bev.'!F80+'11.sz.Ovi bev.'!F80)</f>
        <v>0</v>
      </c>
      <c r="G80" s="182">
        <f>SUM('9.sz.önk.bev.'!G80+'10.sz.Hiv.bev.'!G80+'11.sz.Ovi bev.'!G80)</f>
        <v>0</v>
      </c>
      <c r="H80" s="182">
        <f>SUM('9.sz.önk.bev.'!H80+'10.sz.Hiv.bev.'!H80+'11.sz.Ovi bev.'!H80)</f>
        <v>0</v>
      </c>
    </row>
    <row r="81" spans="1:8" ht="14.25">
      <c r="A81" s="134" t="s">
        <v>67</v>
      </c>
      <c r="B81" s="134" t="s">
        <v>383</v>
      </c>
      <c r="C81" s="182">
        <f>SUM('9.sz.önk.bev.'!C81+'10.sz.Hiv.bev.'!C81+'11.sz.Ovi bev.'!C81)</f>
        <v>53552290</v>
      </c>
      <c r="D81" s="182">
        <f>SUM('9.sz.önk.bev.'!D81+'10.sz.Hiv.bev.'!D81+'11.sz.Ovi bev.'!D81)</f>
        <v>42548506</v>
      </c>
      <c r="E81" s="182">
        <f>SUM('9.sz.önk.bev.'!E81+'10.sz.Hiv.bev.'!E81+'11.sz.Ovi bev.'!E81)</f>
        <v>350000000</v>
      </c>
      <c r="F81" s="182">
        <f>SUM('9.sz.önk.bev.'!F81+'10.sz.Hiv.bev.'!F81+'11.sz.Ovi bev.'!F81)</f>
        <v>350000000</v>
      </c>
      <c r="G81" s="182">
        <f>SUM('9.sz.önk.bev.'!G81+'10.sz.Hiv.bev.'!G81+'11.sz.Ovi bev.'!G81)</f>
        <v>403552290</v>
      </c>
      <c r="H81" s="182">
        <f>SUM('9.sz.önk.bev.'!H81+'10.sz.Hiv.bev.'!H81+'11.sz.Ovi bev.'!H81)</f>
        <v>392548506</v>
      </c>
    </row>
    <row r="82" spans="1:8" ht="14.25">
      <c r="A82" s="134" t="s">
        <v>68</v>
      </c>
      <c r="B82" s="134" t="s">
        <v>383</v>
      </c>
      <c r="C82" s="182">
        <f>SUM('9.sz.önk.bev.'!C82+'10.sz.Hiv.bev.'!C82+'11.sz.Ovi bev.'!C82)</f>
        <v>0</v>
      </c>
      <c r="D82" s="182">
        <f>SUM('9.sz.önk.bev.'!D82+'10.sz.Hiv.bev.'!D82+'11.sz.Ovi bev.'!D82)</f>
        <v>0</v>
      </c>
      <c r="E82" s="182">
        <f>SUM('9.sz.önk.bev.'!E82+'10.sz.Hiv.bev.'!E82+'11.sz.Ovi bev.'!E82)</f>
        <v>0</v>
      </c>
      <c r="F82" s="182">
        <f>SUM('9.sz.önk.bev.'!F82+'10.sz.Hiv.bev.'!F82+'11.sz.Ovi bev.'!F82)</f>
        <v>0</v>
      </c>
      <c r="G82" s="182">
        <f>SUM('9.sz.önk.bev.'!G82+'10.sz.Hiv.bev.'!G82+'11.sz.Ovi bev.'!G82)</f>
        <v>0</v>
      </c>
      <c r="H82" s="182">
        <f>SUM('9.sz.önk.bev.'!H82+'10.sz.Hiv.bev.'!H82+'11.sz.Ovi bev.'!H82)</f>
        <v>0</v>
      </c>
    </row>
    <row r="83" spans="1:8" ht="14.25">
      <c r="A83" s="134" t="s">
        <v>65</v>
      </c>
      <c r="B83" s="134" t="s">
        <v>384</v>
      </c>
      <c r="C83" s="182">
        <f>SUM('9.sz.önk.bev.'!C83+'10.sz.Hiv.bev.'!C83+'11.sz.Ovi bev.'!C83)</f>
        <v>0</v>
      </c>
      <c r="D83" s="182">
        <f>SUM('9.sz.önk.bev.'!D83+'10.sz.Hiv.bev.'!D83+'11.sz.Ovi bev.'!D83)</f>
        <v>0</v>
      </c>
      <c r="E83" s="182">
        <f>SUM('9.sz.önk.bev.'!E83+'10.sz.Hiv.bev.'!E83+'11.sz.Ovi bev.'!E83)</f>
        <v>0</v>
      </c>
      <c r="F83" s="182">
        <f>SUM('9.sz.önk.bev.'!F83+'10.sz.Hiv.bev.'!F83+'11.sz.Ovi bev.'!F83)</f>
        <v>0</v>
      </c>
      <c r="G83" s="182">
        <f>SUM('9.sz.önk.bev.'!G83+'10.sz.Hiv.bev.'!G83+'11.sz.Ovi bev.'!G83)</f>
        <v>0</v>
      </c>
      <c r="H83" s="182">
        <f>SUM('9.sz.önk.bev.'!H83+'10.sz.Hiv.bev.'!H83+'11.sz.Ovi bev.'!H83)</f>
        <v>0</v>
      </c>
    </row>
    <row r="84" spans="1:8" ht="14.25">
      <c r="A84" s="134" t="s">
        <v>66</v>
      </c>
      <c r="B84" s="134" t="s">
        <v>384</v>
      </c>
      <c r="C84" s="182">
        <f>SUM('9.sz.önk.bev.'!C84+'10.sz.Hiv.bev.'!C84+'11.sz.Ovi bev.'!C84)</f>
        <v>0</v>
      </c>
      <c r="D84" s="182">
        <f>SUM('9.sz.önk.bev.'!D84+'10.sz.Hiv.bev.'!D84+'11.sz.Ovi bev.'!D84)</f>
        <v>0</v>
      </c>
      <c r="E84" s="182">
        <f>SUM('9.sz.önk.bev.'!E84+'10.sz.Hiv.bev.'!E84+'11.sz.Ovi bev.'!E84)</f>
        <v>0</v>
      </c>
      <c r="F84" s="182">
        <f>SUM('9.sz.önk.bev.'!F84+'10.sz.Hiv.bev.'!F84+'11.sz.Ovi bev.'!F84)</f>
        <v>0</v>
      </c>
      <c r="G84" s="182">
        <f>SUM('9.sz.önk.bev.'!G84+'10.sz.Hiv.bev.'!G84+'11.sz.Ovi bev.'!G84)</f>
        <v>0</v>
      </c>
      <c r="H84" s="182">
        <f>SUM('9.sz.önk.bev.'!H84+'10.sz.Hiv.bev.'!H84+'11.sz.Ovi bev.'!H84)</f>
        <v>0</v>
      </c>
    </row>
    <row r="85" spans="1:8" ht="14.25">
      <c r="A85" s="26" t="s">
        <v>57</v>
      </c>
      <c r="B85" s="26" t="s">
        <v>385</v>
      </c>
      <c r="C85" s="182">
        <f>SUM('9.sz.önk.bev.'!C85+'10.sz.Hiv.bev.'!C85+'11.sz.Ovi bev.'!C85)</f>
        <v>53552290</v>
      </c>
      <c r="D85" s="182">
        <f>SUM(D81:D84)</f>
        <v>42548506</v>
      </c>
      <c r="E85" s="182">
        <f>SUM('9.sz.önk.bev.'!E85+'10.sz.Hiv.bev.'!E85+'11.sz.Ovi bev.'!E85)</f>
        <v>0</v>
      </c>
      <c r="F85" s="182">
        <f>SUM('9.sz.önk.bev.'!F85+'10.sz.Hiv.bev.'!F85+'11.sz.Ovi bev.'!F85)</f>
        <v>0</v>
      </c>
      <c r="G85" s="182">
        <f>SUM(G81:G84)</f>
        <v>403552290</v>
      </c>
      <c r="H85" s="182">
        <f>SUM(H81:H84)</f>
        <v>392548506</v>
      </c>
    </row>
    <row r="86" spans="1:8" ht="14.25">
      <c r="A86" s="147" t="s">
        <v>386</v>
      </c>
      <c r="B86" s="134" t="s">
        <v>387</v>
      </c>
      <c r="C86" s="182">
        <f>SUM('9.sz.önk.bev.'!C86+'10.sz.Hiv.bev.'!C86+'11.sz.Ovi bev.'!C86)</f>
        <v>0</v>
      </c>
      <c r="D86" s="182">
        <f>SUM('9.sz.önk.bev.'!D86+'10.sz.Hiv.bev.'!D86+'11.sz.Ovi bev.'!D86)</f>
        <v>11242227</v>
      </c>
      <c r="E86" s="182">
        <f>SUM('9.sz.önk.bev.'!E86+'10.sz.Hiv.bev.'!E86+'11.sz.Ovi bev.'!E86)</f>
        <v>0</v>
      </c>
      <c r="F86" s="182">
        <f>SUM('9.sz.önk.bev.'!F86+'10.sz.Hiv.bev.'!F86+'11.sz.Ovi bev.'!F86)</f>
        <v>0</v>
      </c>
      <c r="G86" s="182">
        <f>SUM('9.sz.önk.bev.'!G86+'10.sz.Hiv.bev.'!G86+'11.sz.Ovi bev.'!G86)</f>
        <v>0</v>
      </c>
      <c r="H86" s="182">
        <f>SUM('9.sz.önk.bev.'!H86+'10.sz.Hiv.bev.'!H86+'11.sz.Ovi bev.'!H86)</f>
        <v>11242227</v>
      </c>
    </row>
    <row r="87" spans="1:8" ht="14.25">
      <c r="A87" s="147" t="s">
        <v>388</v>
      </c>
      <c r="B87" s="134" t="s">
        <v>389</v>
      </c>
      <c r="C87" s="182">
        <f>SUM('9.sz.önk.bev.'!C87+'10.sz.Hiv.bev.'!C87+'11.sz.Ovi bev.'!C87)</f>
        <v>0</v>
      </c>
      <c r="D87" s="182">
        <f>SUM('9.sz.önk.bev.'!D87+'10.sz.Hiv.bev.'!D87+'11.sz.Ovi bev.'!D87)</f>
        <v>0</v>
      </c>
      <c r="E87" s="182">
        <f>SUM('9.sz.önk.bev.'!E87+'10.sz.Hiv.bev.'!E87+'11.sz.Ovi bev.'!E87)</f>
        <v>0</v>
      </c>
      <c r="F87" s="182">
        <f>SUM('9.sz.önk.bev.'!F87+'10.sz.Hiv.bev.'!F87+'11.sz.Ovi bev.'!F87)</f>
        <v>0</v>
      </c>
      <c r="G87" s="182">
        <f>SUM('9.sz.önk.bev.'!G87+'10.sz.Hiv.bev.'!G87+'11.sz.Ovi bev.'!G87)</f>
        <v>0</v>
      </c>
      <c r="H87" s="182">
        <f>SUM('9.sz.önk.bev.'!H87+'10.sz.Hiv.bev.'!H87+'11.sz.Ovi bev.'!H87)</f>
        <v>0</v>
      </c>
    </row>
    <row r="88" spans="1:8" ht="14.25">
      <c r="A88" s="147" t="s">
        <v>390</v>
      </c>
      <c r="B88" s="134" t="s">
        <v>391</v>
      </c>
      <c r="C88" s="182">
        <f>SUM('9.sz.önk.bev.'!C88+'10.sz.Hiv.bev.'!C88+'11.sz.Ovi bev.'!C88)</f>
        <v>285448678</v>
      </c>
      <c r="D88" s="182">
        <f>SUM('9.sz.önk.bev.'!D88+'10.sz.Hiv.bev.'!D88+'11.sz.Ovi bev.'!D88)</f>
        <v>291566414</v>
      </c>
      <c r="E88" s="182">
        <f>SUM('9.sz.önk.bev.'!E88+'10.sz.Hiv.bev.'!E88+'11.sz.Ovi bev.'!E88)</f>
        <v>0</v>
      </c>
      <c r="F88" s="182">
        <f>SUM('9.sz.önk.bev.'!F88+'10.sz.Hiv.bev.'!F88+'11.sz.Ovi bev.'!F88)</f>
        <v>0</v>
      </c>
      <c r="G88" s="182">
        <f>SUM('9.sz.önk.bev.'!G88+'10.sz.Hiv.bev.'!G88+'11.sz.Ovi bev.'!G88)</f>
        <v>285448678</v>
      </c>
      <c r="H88" s="182">
        <f>SUM('9.sz.önk.bev.'!H88+'10.sz.Hiv.bev.'!H88+'11.sz.Ovi bev.'!H88)</f>
        <v>291566414</v>
      </c>
    </row>
    <row r="89" spans="1:8" ht="14.25">
      <c r="A89" s="147" t="s">
        <v>392</v>
      </c>
      <c r="B89" s="134" t="s">
        <v>393</v>
      </c>
      <c r="C89" s="182">
        <f>SUM('9.sz.önk.bev.'!C89+'10.sz.Hiv.bev.'!C89+'11.sz.Ovi bev.'!C89)</f>
        <v>0</v>
      </c>
      <c r="D89" s="182">
        <f>SUM('9.sz.önk.bev.'!D89+'10.sz.Hiv.bev.'!D89+'11.sz.Ovi bev.'!D89)</f>
        <v>0</v>
      </c>
      <c r="E89" s="182">
        <f>SUM('9.sz.önk.bev.'!E89+'10.sz.Hiv.bev.'!E89+'11.sz.Ovi bev.'!E89)</f>
        <v>0</v>
      </c>
      <c r="F89" s="182">
        <f>SUM('9.sz.önk.bev.'!F89+'10.sz.Hiv.bev.'!F89+'11.sz.Ovi bev.'!F89)</f>
        <v>0</v>
      </c>
      <c r="G89" s="182">
        <f>SUM('9.sz.önk.bev.'!G89+'10.sz.Hiv.bev.'!G89+'11.sz.Ovi bev.'!G89)</f>
        <v>0</v>
      </c>
      <c r="H89" s="182">
        <f>SUM('9.sz.önk.bev.'!H89+'10.sz.Hiv.bev.'!H89+'11.sz.Ovi bev.'!H89)</f>
        <v>0</v>
      </c>
    </row>
    <row r="90" spans="1:8" ht="14.25">
      <c r="A90" s="137" t="s">
        <v>39</v>
      </c>
      <c r="B90" s="134" t="s">
        <v>394</v>
      </c>
      <c r="C90" s="182">
        <f>SUM('9.sz.önk.bev.'!C90+'10.sz.Hiv.bev.'!C90+'11.sz.Ovi bev.'!C90)</f>
        <v>0</v>
      </c>
      <c r="D90" s="182">
        <f>SUM('9.sz.önk.bev.'!D90+'10.sz.Hiv.bev.'!D90+'11.sz.Ovi bev.'!D90)</f>
        <v>0</v>
      </c>
      <c r="E90" s="182">
        <f>SUM('9.sz.önk.bev.'!E90+'10.sz.Hiv.bev.'!E90+'11.sz.Ovi bev.'!E90)</f>
        <v>0</v>
      </c>
      <c r="F90" s="182">
        <f>SUM('9.sz.önk.bev.'!F90+'10.sz.Hiv.bev.'!F90+'11.sz.Ovi bev.'!F90)</f>
        <v>0</v>
      </c>
      <c r="G90" s="182">
        <f>SUM('9.sz.önk.bev.'!G90+'10.sz.Hiv.bev.'!G90+'11.sz.Ovi bev.'!G90)</f>
        <v>0</v>
      </c>
      <c r="H90" s="182">
        <f>SUM('9.sz.önk.bev.'!H90+'10.sz.Hiv.bev.'!H90+'11.sz.Ovi bev.'!H90)</f>
        <v>0</v>
      </c>
    </row>
    <row r="91" spans="1:8" ht="14.25">
      <c r="A91" s="28" t="s">
        <v>58</v>
      </c>
      <c r="B91" s="26" t="s">
        <v>395</v>
      </c>
      <c r="C91" s="182">
        <f>SUM('9.sz.önk.bev.'!C91+'10.sz.Hiv.bev.'!C91+'11.sz.Ovi bev.'!C91)</f>
        <v>339000968</v>
      </c>
      <c r="D91" s="182">
        <f>SUM('9.sz.önk.bev.'!D91+'10.sz.Hiv.bev.'!D91+'11.sz.Ovi bev.'!D91)</f>
        <v>345357147</v>
      </c>
      <c r="E91" s="182">
        <f>SUM('9.sz.önk.bev.'!E91+'10.sz.Hiv.bev.'!E91+'11.sz.Ovi bev.'!E91)</f>
        <v>350000000</v>
      </c>
      <c r="F91" s="182">
        <f>SUM('9.sz.önk.bev.'!F91+'10.sz.Hiv.bev.'!F91+'11.sz.Ovi bev.'!F91)</f>
        <v>350000000</v>
      </c>
      <c r="G91" s="182">
        <f>SUM('9.sz.önk.bev.'!G91+'10.sz.Hiv.bev.'!G91+'11.sz.Ovi bev.'!G91)</f>
        <v>689000968</v>
      </c>
      <c r="H91" s="182">
        <f>SUM('9.sz.önk.bev.'!H91+'10.sz.Hiv.bev.'!H91+'11.sz.Ovi bev.'!H91)</f>
        <v>695357147</v>
      </c>
    </row>
    <row r="92" spans="1:8" ht="14.25">
      <c r="A92" s="137" t="s">
        <v>396</v>
      </c>
      <c r="B92" s="134" t="s">
        <v>397</v>
      </c>
      <c r="C92" s="182">
        <f>SUM('9.sz.önk.bev.'!C92+'10.sz.Hiv.bev.'!C92+'11.sz.Ovi bev.'!C92)</f>
        <v>0</v>
      </c>
      <c r="D92" s="182">
        <f>SUM('9.sz.önk.bev.'!D92+'10.sz.Hiv.bev.'!D92+'11.sz.Ovi bev.'!D92)</f>
        <v>0</v>
      </c>
      <c r="E92" s="182">
        <f>SUM('9.sz.önk.bev.'!E92+'10.sz.Hiv.bev.'!E92+'11.sz.Ovi bev.'!E92)</f>
        <v>0</v>
      </c>
      <c r="F92" s="182">
        <f>SUM('9.sz.önk.bev.'!F92+'10.sz.Hiv.bev.'!F92+'11.sz.Ovi bev.'!F92)</f>
        <v>0</v>
      </c>
      <c r="G92" s="182">
        <f>SUM('9.sz.önk.bev.'!G92+'10.sz.Hiv.bev.'!G92+'11.sz.Ovi bev.'!G92)</f>
        <v>0</v>
      </c>
      <c r="H92" s="182">
        <f>SUM('9.sz.önk.bev.'!H92+'10.sz.Hiv.bev.'!H92+'11.sz.Ovi bev.'!H92)</f>
        <v>0</v>
      </c>
    </row>
    <row r="93" spans="1:8" ht="14.25">
      <c r="A93" s="137" t="s">
        <v>398</v>
      </c>
      <c r="B93" s="134" t="s">
        <v>399</v>
      </c>
      <c r="C93" s="182">
        <f>SUM('9.sz.önk.bev.'!C93+'10.sz.Hiv.bev.'!C93+'11.sz.Ovi bev.'!C93)</f>
        <v>0</v>
      </c>
      <c r="D93" s="182">
        <f>SUM('9.sz.önk.bev.'!D93+'10.sz.Hiv.bev.'!D93+'11.sz.Ovi bev.'!D93)</f>
        <v>0</v>
      </c>
      <c r="E93" s="182">
        <f>SUM('9.sz.önk.bev.'!E93+'10.sz.Hiv.bev.'!E93+'11.sz.Ovi bev.'!E93)</f>
        <v>0</v>
      </c>
      <c r="F93" s="182">
        <f>SUM('9.sz.önk.bev.'!F93+'10.sz.Hiv.bev.'!F93+'11.sz.Ovi bev.'!F93)</f>
        <v>0</v>
      </c>
      <c r="G93" s="182">
        <f>SUM('9.sz.önk.bev.'!G93+'10.sz.Hiv.bev.'!G93+'11.sz.Ovi bev.'!G93)</f>
        <v>0</v>
      </c>
      <c r="H93" s="182">
        <f>SUM('9.sz.önk.bev.'!H93+'10.sz.Hiv.bev.'!H93+'11.sz.Ovi bev.'!H93)</f>
        <v>0</v>
      </c>
    </row>
    <row r="94" spans="1:8" ht="14.25">
      <c r="A94" s="147" t="s">
        <v>400</v>
      </c>
      <c r="B94" s="134" t="s">
        <v>401</v>
      </c>
      <c r="C94" s="182">
        <f>SUM('9.sz.önk.bev.'!C94+'10.sz.Hiv.bev.'!C94+'11.sz.Ovi bev.'!C94)</f>
        <v>0</v>
      </c>
      <c r="D94" s="182">
        <f>SUM('9.sz.önk.bev.'!D94+'10.sz.Hiv.bev.'!D94+'11.sz.Ovi bev.'!D94)</f>
        <v>0</v>
      </c>
      <c r="E94" s="182">
        <f>SUM('9.sz.önk.bev.'!E94+'10.sz.Hiv.bev.'!E94+'11.sz.Ovi bev.'!E94)</f>
        <v>0</v>
      </c>
      <c r="F94" s="182">
        <f>SUM('9.sz.önk.bev.'!F94+'10.sz.Hiv.bev.'!F94+'11.sz.Ovi bev.'!F94)</f>
        <v>0</v>
      </c>
      <c r="G94" s="182">
        <f>SUM('9.sz.önk.bev.'!G94+'10.sz.Hiv.bev.'!G94+'11.sz.Ovi bev.'!G94)</f>
        <v>0</v>
      </c>
      <c r="H94" s="182">
        <f>SUM('9.sz.önk.bev.'!H94+'10.sz.Hiv.bev.'!H94+'11.sz.Ovi bev.'!H94)</f>
        <v>0</v>
      </c>
    </row>
    <row r="95" spans="1:8" ht="14.25">
      <c r="A95" s="147" t="s">
        <v>40</v>
      </c>
      <c r="B95" s="134" t="s">
        <v>402</v>
      </c>
      <c r="C95" s="182">
        <f>SUM('9.sz.önk.bev.'!C95+'10.sz.Hiv.bev.'!C95+'11.sz.Ovi bev.'!C95)</f>
        <v>0</v>
      </c>
      <c r="D95" s="182">
        <f>SUM('9.sz.önk.bev.'!D95+'10.sz.Hiv.bev.'!D95+'11.sz.Ovi bev.'!D95)</f>
        <v>0</v>
      </c>
      <c r="E95" s="182">
        <f>SUM('9.sz.önk.bev.'!E95+'10.sz.Hiv.bev.'!E95+'11.sz.Ovi bev.'!E95)</f>
        <v>0</v>
      </c>
      <c r="F95" s="182">
        <f>SUM('9.sz.önk.bev.'!F95+'10.sz.Hiv.bev.'!F95+'11.sz.Ovi bev.'!F95)</f>
        <v>0</v>
      </c>
      <c r="G95" s="182">
        <f>SUM('9.sz.önk.bev.'!G95+'10.sz.Hiv.bev.'!G95+'11.sz.Ovi bev.'!G95)</f>
        <v>0</v>
      </c>
      <c r="H95" s="182">
        <f>SUM('9.sz.önk.bev.'!H95+'10.sz.Hiv.bev.'!H95+'11.sz.Ovi bev.'!H95)</f>
        <v>0</v>
      </c>
    </row>
    <row r="96" spans="1:8" ht="14.25">
      <c r="A96" s="39" t="s">
        <v>59</v>
      </c>
      <c r="B96" s="26" t="s">
        <v>403</v>
      </c>
      <c r="C96" s="182">
        <f>SUM('9.sz.önk.bev.'!C96+'10.sz.Hiv.bev.'!C96+'11.sz.Ovi bev.'!C96)</f>
        <v>0</v>
      </c>
      <c r="D96" s="182">
        <f>SUM('9.sz.önk.bev.'!D96+'10.sz.Hiv.bev.'!D96+'11.sz.Ovi bev.'!D96)</f>
        <v>0</v>
      </c>
      <c r="E96" s="182">
        <f>SUM('9.sz.önk.bev.'!E96+'10.sz.Hiv.bev.'!E96+'11.sz.Ovi bev.'!E96)</f>
        <v>0</v>
      </c>
      <c r="F96" s="182">
        <f>SUM('9.sz.önk.bev.'!F96+'10.sz.Hiv.bev.'!F96+'11.sz.Ovi bev.'!F96)</f>
        <v>0</v>
      </c>
      <c r="G96" s="182">
        <f>SUM('9.sz.önk.bev.'!G96+'10.sz.Hiv.bev.'!G96+'11.sz.Ovi bev.'!G96)</f>
        <v>0</v>
      </c>
      <c r="H96" s="182">
        <f>SUM('9.sz.önk.bev.'!H96+'10.sz.Hiv.bev.'!H96+'11.sz.Ovi bev.'!H96)</f>
        <v>0</v>
      </c>
    </row>
    <row r="97" spans="1:8" ht="14.25">
      <c r="A97" s="28" t="s">
        <v>404</v>
      </c>
      <c r="B97" s="26" t="s">
        <v>405</v>
      </c>
      <c r="C97" s="182">
        <f>SUM('9.sz.önk.bev.'!C97+'10.sz.Hiv.bev.'!C97+'11.sz.Ovi bev.'!C97)</f>
        <v>0</v>
      </c>
      <c r="D97" s="182">
        <f>SUM('9.sz.önk.bev.'!D97+'10.sz.Hiv.bev.'!D97+'11.sz.Ovi bev.'!D97)</f>
        <v>0</v>
      </c>
      <c r="E97" s="182">
        <f>SUM('9.sz.önk.bev.'!E97+'10.sz.Hiv.bev.'!E97+'11.sz.Ovi bev.'!E97)</f>
        <v>0</v>
      </c>
      <c r="F97" s="182">
        <f>SUM('9.sz.önk.bev.'!F97+'10.sz.Hiv.bev.'!F97+'11.sz.Ovi bev.'!F97)</f>
        <v>0</v>
      </c>
      <c r="G97" s="182">
        <f>SUM('9.sz.önk.bev.'!G97+'10.sz.Hiv.bev.'!G97+'11.sz.Ovi bev.'!G97)</f>
        <v>0</v>
      </c>
      <c r="H97" s="182">
        <f>SUM('9.sz.önk.bev.'!H97+'10.sz.Hiv.bev.'!H97+'11.sz.Ovi bev.'!H97)</f>
        <v>0</v>
      </c>
    </row>
    <row r="98" spans="1:8" s="243" customFormat="1" ht="14.25">
      <c r="A98" s="208" t="s">
        <v>60</v>
      </c>
      <c r="B98" s="209" t="s">
        <v>406</v>
      </c>
      <c r="C98" s="236">
        <f>SUM('9.sz.önk.bev.'!C98+'10.sz.Hiv.bev.'!C98+'11.sz.Ovi bev.'!C98)</f>
        <v>339000968</v>
      </c>
      <c r="D98" s="236">
        <f>SUM('9.sz.önk.bev.'!D98+'10.sz.Hiv.bev.'!D98+'11.sz.Ovi bev.'!D98)</f>
        <v>345357147</v>
      </c>
      <c r="E98" s="236">
        <f>SUM('9.sz.önk.bev.'!E98+'10.sz.Hiv.bev.'!E98+'11.sz.Ovi bev.'!E98)</f>
        <v>350000000</v>
      </c>
      <c r="F98" s="236">
        <f>SUM('9.sz.önk.bev.'!F98+'10.sz.Hiv.bev.'!F98+'11.sz.Ovi bev.'!F98)</f>
        <v>350000000</v>
      </c>
      <c r="G98" s="236">
        <f>SUM('9.sz.önk.bev.'!G98+'10.sz.Hiv.bev.'!G98+'11.sz.Ovi bev.'!G98)</f>
        <v>689000968</v>
      </c>
      <c r="H98" s="236">
        <f>SUM('9.sz.önk.bev.'!H98+'10.sz.Hiv.bev.'!H98+'11.sz.Ovi bev.'!H98)</f>
        <v>695357147</v>
      </c>
    </row>
    <row r="99" spans="1:8" s="245" customFormat="1" ht="14.25">
      <c r="A99" s="205" t="s">
        <v>42</v>
      </c>
      <c r="B99" s="244"/>
      <c r="C99" s="239">
        <f>SUM('9.sz.önk.bev.'!C99+'10.sz.Hiv.bev.'!C99+'11.sz.Ovi bev.'!C99)</f>
        <v>986406188</v>
      </c>
      <c r="D99" s="239">
        <f>SUM('9.sz.önk.bev.'!D99+'10.sz.Hiv.bev.'!D99+'11.sz.Ovi bev.'!D99)</f>
        <v>1150696188</v>
      </c>
      <c r="E99" s="239">
        <f>SUM('9.sz.önk.bev.'!E99+'10.sz.Hiv.bev.'!E99+'11.sz.Ovi bev.'!E99)</f>
        <v>517383581</v>
      </c>
      <c r="F99" s="239">
        <f>SUM('9.sz.önk.bev.'!F99+'10.sz.Hiv.bev.'!F99+'11.sz.Ovi bev.'!F99)</f>
        <v>431298847</v>
      </c>
      <c r="G99" s="239">
        <f>SUM('9.sz.önk.bev.'!G99+'10.sz.Hiv.bev.'!G99+'11.sz.Ovi bev.'!G99)</f>
        <v>1485289769</v>
      </c>
      <c r="H99" s="239">
        <f>SUM('9.sz.önk.bev.'!H99+'10.sz.Hiv.bev.'!H99+'11.sz.Ovi bev.'!H99)</f>
        <v>1582195035</v>
      </c>
    </row>
    <row r="100" spans="3:8" ht="14.25">
      <c r="C100" s="242"/>
      <c r="D100" s="242"/>
      <c r="E100" s="36"/>
      <c r="F100" s="36"/>
      <c r="G100" s="242"/>
      <c r="H100" s="36"/>
    </row>
    <row r="101" spans="3:8" ht="14.25">
      <c r="C101" s="242"/>
      <c r="D101" s="242"/>
      <c r="E101" s="36"/>
      <c r="F101" s="36"/>
      <c r="G101" s="36"/>
      <c r="H101" s="36"/>
    </row>
    <row r="102" spans="3:8" ht="14.25">
      <c r="C102" s="36"/>
      <c r="D102" s="242"/>
      <c r="E102" s="36"/>
      <c r="F102" s="36"/>
      <c r="G102" s="36"/>
      <c r="H102" s="36"/>
    </row>
    <row r="103" spans="3:8" ht="14.25">
      <c r="C103" s="36"/>
      <c r="D103" s="242"/>
      <c r="E103" s="36"/>
      <c r="F103" s="36"/>
      <c r="G103" s="36"/>
      <c r="H103" s="36"/>
    </row>
    <row r="104" spans="3:8" ht="14.25">
      <c r="C104" s="36"/>
      <c r="D104" s="242"/>
      <c r="E104" s="36"/>
      <c r="F104" s="36"/>
      <c r="G104" s="36"/>
      <c r="H104" s="36"/>
    </row>
    <row r="105" spans="3:8" ht="14.25">
      <c r="C105" s="36"/>
      <c r="D105" s="36"/>
      <c r="E105" s="36"/>
      <c r="F105" s="36"/>
      <c r="G105" s="36"/>
      <c r="H105" s="36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4"/>
  <sheetViews>
    <sheetView zoomScalePageLayoutView="0" workbookViewId="0" topLeftCell="A52">
      <selection activeCell="A1" sqref="A1:H1"/>
    </sheetView>
  </sheetViews>
  <sheetFormatPr defaultColWidth="9.140625" defaultRowHeight="15"/>
  <cols>
    <col min="1" max="1" width="92.57421875" style="17" customWidth="1"/>
    <col min="2" max="2" width="9.140625" style="17" customWidth="1"/>
    <col min="3" max="3" width="13.00390625" style="17" customWidth="1"/>
    <col min="4" max="4" width="14.140625" style="17" customWidth="1"/>
    <col min="5" max="16384" width="9.140625" style="17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6" ht="24" customHeight="1">
      <c r="A2" s="332" t="s">
        <v>459</v>
      </c>
      <c r="B2" s="293"/>
      <c r="C2" s="293"/>
      <c r="D2" s="293"/>
      <c r="F2" s="191"/>
    </row>
    <row r="3" spans="1:4" ht="18">
      <c r="A3" s="18"/>
      <c r="D3" s="17" t="s">
        <v>94</v>
      </c>
    </row>
    <row r="4" ht="14.25">
      <c r="A4" s="19" t="s">
        <v>73</v>
      </c>
    </row>
    <row r="5" spans="1:4" ht="27">
      <c r="A5" s="159" t="s">
        <v>119</v>
      </c>
      <c r="B5" s="9" t="s">
        <v>98</v>
      </c>
      <c r="C5" s="9" t="s">
        <v>76</v>
      </c>
      <c r="D5" s="9" t="s">
        <v>99</v>
      </c>
    </row>
    <row r="6" spans="1:4" ht="15" customHeight="1">
      <c r="A6" s="21" t="s">
        <v>291</v>
      </c>
      <c r="B6" s="12" t="s">
        <v>292</v>
      </c>
      <c r="C6" s="182">
        <f>SUM('9.sz.önk.bev.'!G7)</f>
        <v>153645925</v>
      </c>
      <c r="D6" s="182">
        <f>SUM('9.sz.önk.bev.'!H7)</f>
        <v>153843809</v>
      </c>
    </row>
    <row r="7" spans="1:5" ht="15" customHeight="1">
      <c r="A7" s="13" t="s">
        <v>293</v>
      </c>
      <c r="B7" s="12" t="s">
        <v>294</v>
      </c>
      <c r="C7" s="182">
        <f>SUM('9.sz.önk.bev.'!G8)</f>
        <v>97664500</v>
      </c>
      <c r="D7" s="182">
        <f>SUM('9.sz.önk.bev.'!H8)</f>
        <v>103542666</v>
      </c>
      <c r="E7" s="190"/>
    </row>
    <row r="8" spans="1:5" ht="15" customHeight="1">
      <c r="A8" s="13" t="s">
        <v>295</v>
      </c>
      <c r="B8" s="12" t="s">
        <v>298</v>
      </c>
      <c r="C8" s="182">
        <f>SUM('9.sz.önk.bev.'!G9)</f>
        <v>60404856</v>
      </c>
      <c r="D8" s="182">
        <f>SUM('9.sz.önk.bev.'!H9)</f>
        <v>69918444</v>
      </c>
      <c r="E8" s="190"/>
    </row>
    <row r="9" spans="1:4" ht="15" customHeight="1">
      <c r="A9" s="13" t="s">
        <v>299</v>
      </c>
      <c r="B9" s="12" t="s">
        <v>300</v>
      </c>
      <c r="C9" s="182">
        <f>SUM('9.sz.önk.bev.'!G10)</f>
        <v>7124480</v>
      </c>
      <c r="D9" s="182">
        <f>SUM('9.sz.önk.bev.'!H10)</f>
        <v>7923692</v>
      </c>
    </row>
    <row r="10" spans="1:4" ht="15" customHeight="1">
      <c r="A10" s="13" t="s">
        <v>301</v>
      </c>
      <c r="B10" s="12" t="s">
        <v>302</v>
      </c>
      <c r="C10" s="182">
        <f>SUM('9.sz.önk.bev.'!G11)</f>
        <v>0</v>
      </c>
      <c r="D10" s="182">
        <f>SUM('9.sz.önk.bev.'!H11)</f>
        <v>5331204</v>
      </c>
    </row>
    <row r="11" spans="1:4" ht="15" customHeight="1">
      <c r="A11" s="13" t="s">
        <v>303</v>
      </c>
      <c r="B11" s="12" t="s">
        <v>304</v>
      </c>
      <c r="C11" s="182">
        <f>SUM('9.sz.önk.bev.'!G12)</f>
        <v>0</v>
      </c>
      <c r="D11" s="182">
        <f>SUM('9.sz.önk.bev.'!H12)</f>
        <v>546559</v>
      </c>
    </row>
    <row r="12" spans="1:4" ht="15" customHeight="1">
      <c r="A12" s="22" t="s">
        <v>44</v>
      </c>
      <c r="B12" s="11" t="s">
        <v>305</v>
      </c>
      <c r="C12" s="184">
        <f>SUM('9.sz.önk.bev.'!G13)</f>
        <v>318839761</v>
      </c>
      <c r="D12" s="184">
        <f>SUM('9.sz.önk.bev.'!H13)</f>
        <v>341106374</v>
      </c>
    </row>
    <row r="13" spans="1:4" ht="15" customHeight="1">
      <c r="A13" s="13" t="s">
        <v>306</v>
      </c>
      <c r="B13" s="12" t="s">
        <v>307</v>
      </c>
      <c r="C13" s="182">
        <f>SUM('9.sz.önk.bev.'!G14)</f>
        <v>16006000</v>
      </c>
      <c r="D13" s="182">
        <f>SUM('9.sz.önk.bev.'!H14)</f>
        <v>19477215</v>
      </c>
    </row>
    <row r="14" spans="1:4" ht="15" customHeight="1">
      <c r="A14" s="13" t="s">
        <v>308</v>
      </c>
      <c r="B14" s="12" t="s">
        <v>309</v>
      </c>
      <c r="C14" s="182">
        <f>SUM('9.sz.önk.bev.'!G15)</f>
        <v>0</v>
      </c>
      <c r="D14" s="182">
        <f>SUM('9.sz.önk.bev.'!H15)</f>
        <v>0</v>
      </c>
    </row>
    <row r="15" spans="1:4" ht="15" customHeight="1">
      <c r="A15" s="13" t="s">
        <v>6</v>
      </c>
      <c r="B15" s="12" t="s">
        <v>310</v>
      </c>
      <c r="C15" s="182">
        <f>SUM('9.sz.önk.bev.'!G16)</f>
        <v>0</v>
      </c>
      <c r="D15" s="182">
        <f>SUM('9.sz.önk.bev.'!H16)</f>
        <v>0</v>
      </c>
    </row>
    <row r="16" spans="1:4" ht="15" customHeight="1">
      <c r="A16" s="13" t="s">
        <v>7</v>
      </c>
      <c r="B16" s="12" t="s">
        <v>311</v>
      </c>
      <c r="C16" s="182">
        <f>SUM('9.sz.önk.bev.'!G17)</f>
        <v>0</v>
      </c>
      <c r="D16" s="182">
        <f>SUM('9.sz.önk.bev.'!H17)</f>
        <v>0</v>
      </c>
    </row>
    <row r="17" spans="1:4" ht="15" customHeight="1">
      <c r="A17" s="13" t="s">
        <v>8</v>
      </c>
      <c r="B17" s="12" t="s">
        <v>312</v>
      </c>
      <c r="C17" s="182">
        <f>SUM('9.sz.önk.bev.'!G18)</f>
        <v>0</v>
      </c>
      <c r="D17" s="182">
        <f>SUM('9.sz.önk.bev.'!H18)</f>
        <v>0</v>
      </c>
    </row>
    <row r="18" spans="1:4" ht="15" customHeight="1">
      <c r="A18" s="26" t="s">
        <v>45</v>
      </c>
      <c r="B18" s="33" t="s">
        <v>313</v>
      </c>
      <c r="C18" s="184">
        <f>SUM('9.sz.önk.bev.'!G19)</f>
        <v>334845761</v>
      </c>
      <c r="D18" s="184">
        <f>SUM('9.sz.önk.bev.'!H19)</f>
        <v>360583589</v>
      </c>
    </row>
    <row r="19" spans="1:4" ht="15" customHeight="1">
      <c r="A19" s="13" t="s">
        <v>12</v>
      </c>
      <c r="B19" s="12" t="s">
        <v>322</v>
      </c>
      <c r="C19" s="182">
        <f>SUM('9.sz.önk.bev.'!G20)</f>
        <v>0</v>
      </c>
      <c r="D19" s="182">
        <f>SUM('9.sz.önk.bev.'!H20)</f>
        <v>0</v>
      </c>
    </row>
    <row r="20" spans="1:4" ht="15" customHeight="1">
      <c r="A20" s="13" t="s">
        <v>13</v>
      </c>
      <c r="B20" s="12" t="s">
        <v>323</v>
      </c>
      <c r="C20" s="182">
        <f>SUM('9.sz.önk.bev.'!G21)</f>
        <v>0</v>
      </c>
      <c r="D20" s="182">
        <f>SUM('9.sz.önk.bev.'!H21)</f>
        <v>0</v>
      </c>
    </row>
    <row r="21" spans="1:4" ht="15" customHeight="1">
      <c r="A21" s="22" t="s">
        <v>47</v>
      </c>
      <c r="B21" s="11" t="s">
        <v>324</v>
      </c>
      <c r="C21" s="184">
        <f>SUM('9.sz.önk.bev.'!G22)</f>
        <v>0</v>
      </c>
      <c r="D21" s="184">
        <f>SUM('9.sz.önk.bev.'!H22)</f>
        <v>0</v>
      </c>
    </row>
    <row r="22" spans="1:4" ht="15" customHeight="1">
      <c r="A22" s="13" t="s">
        <v>14</v>
      </c>
      <c r="B22" s="11" t="s">
        <v>325</v>
      </c>
      <c r="C22" s="184">
        <f>SUM('9.sz.önk.bev.'!G23)</f>
        <v>0</v>
      </c>
      <c r="D22" s="184">
        <f>SUM('9.sz.önk.bev.'!H23)</f>
        <v>0</v>
      </c>
    </row>
    <row r="23" spans="1:4" ht="15" customHeight="1">
      <c r="A23" s="13" t="s">
        <v>15</v>
      </c>
      <c r="B23" s="11" t="s">
        <v>326</v>
      </c>
      <c r="C23" s="184">
        <f>SUM('9.sz.önk.bev.'!G24)</f>
        <v>0</v>
      </c>
      <c r="D23" s="184">
        <f>SUM('9.sz.önk.bev.'!H24)</f>
        <v>0</v>
      </c>
    </row>
    <row r="24" spans="1:4" ht="15" customHeight="1">
      <c r="A24" s="13" t="s">
        <v>16</v>
      </c>
      <c r="B24" s="11" t="s">
        <v>327</v>
      </c>
      <c r="C24" s="184">
        <f>SUM('9.sz.önk.bev.'!G25)</f>
        <v>85000000</v>
      </c>
      <c r="D24" s="184">
        <f>SUM('9.sz.önk.bev.'!H25)</f>
        <v>90183208</v>
      </c>
    </row>
    <row r="25" spans="1:4" ht="15" customHeight="1">
      <c r="A25" s="13" t="s">
        <v>17</v>
      </c>
      <c r="B25" s="12" t="s">
        <v>328</v>
      </c>
      <c r="C25" s="182">
        <f>SUM('9.sz.önk.bev.'!G26)</f>
        <v>85000000</v>
      </c>
      <c r="D25" s="182">
        <f>SUM('9.sz.önk.bev.'!H26)</f>
        <v>97072585</v>
      </c>
    </row>
    <row r="26" spans="1:4" ht="15" customHeight="1">
      <c r="A26" s="13" t="s">
        <v>18</v>
      </c>
      <c r="B26" s="12" t="s">
        <v>329</v>
      </c>
      <c r="C26" s="182">
        <f>SUM('9.sz.önk.bev.'!G27)</f>
        <v>0</v>
      </c>
      <c r="D26" s="182">
        <f>SUM('9.sz.önk.bev.'!H27)</f>
        <v>0</v>
      </c>
    </row>
    <row r="27" spans="1:4" ht="15" customHeight="1">
      <c r="A27" s="13" t="s">
        <v>330</v>
      </c>
      <c r="B27" s="12" t="s">
        <v>331</v>
      </c>
      <c r="C27" s="182">
        <f>SUM('9.sz.önk.bev.'!G28)</f>
        <v>0</v>
      </c>
      <c r="D27" s="182">
        <f>SUM('9.sz.önk.bev.'!H28)</f>
        <v>0</v>
      </c>
    </row>
    <row r="28" spans="1:4" ht="15" customHeight="1">
      <c r="A28" s="13" t="s">
        <v>19</v>
      </c>
      <c r="B28" s="12" t="s">
        <v>332</v>
      </c>
      <c r="C28" s="182">
        <f>SUM('9.sz.önk.bev.'!G29)</f>
        <v>20000000</v>
      </c>
      <c r="D28" s="182">
        <f>SUM('9.sz.önk.bev.'!H29)</f>
        <v>22301114</v>
      </c>
    </row>
    <row r="29" spans="1:4" ht="15" customHeight="1">
      <c r="A29" s="13" t="s">
        <v>20</v>
      </c>
      <c r="B29" s="12" t="s">
        <v>333</v>
      </c>
      <c r="C29" s="182">
        <f>SUM('9.sz.önk.bev.'!G30)</f>
        <v>2000000</v>
      </c>
      <c r="D29" s="182">
        <f>SUM('9.sz.önk.bev.'!H30)</f>
        <v>2232955</v>
      </c>
    </row>
    <row r="30" spans="1:4" ht="15" customHeight="1">
      <c r="A30" s="22" t="s">
        <v>48</v>
      </c>
      <c r="B30" s="11" t="s">
        <v>334</v>
      </c>
      <c r="C30" s="184">
        <f>SUM(C25:C29)</f>
        <v>107000000</v>
      </c>
      <c r="D30" s="184">
        <f>SUM(D25:D29)</f>
        <v>121606654</v>
      </c>
    </row>
    <row r="31" spans="1:4" ht="15" customHeight="1">
      <c r="A31" s="13" t="s">
        <v>21</v>
      </c>
      <c r="B31" s="12" t="s">
        <v>335</v>
      </c>
      <c r="C31" s="182">
        <f>SUM('9.sz.önk.bev.'!G32)</f>
        <v>0</v>
      </c>
      <c r="D31" s="182">
        <f>SUM('9.sz.önk.bev.'!H32)</f>
        <v>4084026</v>
      </c>
    </row>
    <row r="32" spans="1:4" ht="15" customHeight="1">
      <c r="A32" s="26" t="s">
        <v>49</v>
      </c>
      <c r="B32" s="33" t="s">
        <v>336</v>
      </c>
      <c r="C32" s="184">
        <f>SUM('9.sz.önk.bev.'!G33)</f>
        <v>192000000</v>
      </c>
      <c r="D32" s="184">
        <f>SUM('9.sz.önk.bev.'!H33)</f>
        <v>215873888</v>
      </c>
    </row>
    <row r="33" spans="1:4" ht="15" customHeight="1">
      <c r="A33" s="10" t="s">
        <v>337</v>
      </c>
      <c r="B33" s="12" t="s">
        <v>338</v>
      </c>
      <c r="C33" s="182">
        <f>SUM('9.sz.önk.bev.'!G34)</f>
        <v>20000000</v>
      </c>
      <c r="D33" s="182">
        <f>SUM('9.sz.önk.bev.'!H34)</f>
        <v>19220304</v>
      </c>
    </row>
    <row r="34" spans="1:4" ht="15" customHeight="1">
      <c r="A34" s="10" t="s">
        <v>22</v>
      </c>
      <c r="B34" s="12" t="s">
        <v>339</v>
      </c>
      <c r="C34" s="182">
        <f>SUM('9.sz.önk.bev.'!G35)</f>
        <v>16150000</v>
      </c>
      <c r="D34" s="182">
        <f>SUM('9.sz.önk.bev.'!H35)</f>
        <v>16787589</v>
      </c>
    </row>
    <row r="35" spans="1:4" ht="15" customHeight="1">
      <c r="A35" s="10" t="s">
        <v>23</v>
      </c>
      <c r="B35" s="12" t="s">
        <v>340</v>
      </c>
      <c r="C35" s="182">
        <f>SUM('9.sz.önk.bev.'!G36)</f>
        <v>7000000</v>
      </c>
      <c r="D35" s="182">
        <f>SUM('9.sz.önk.bev.'!H36)</f>
        <v>3171658</v>
      </c>
    </row>
    <row r="36" spans="1:4" ht="15" customHeight="1">
      <c r="A36" s="10" t="s">
        <v>24</v>
      </c>
      <c r="B36" s="12" t="s">
        <v>341</v>
      </c>
      <c r="C36" s="182">
        <f>SUM('9.sz.önk.bev.'!G37)</f>
        <v>400000</v>
      </c>
      <c r="D36" s="182">
        <f>SUM('9.sz.önk.bev.'!H37)</f>
        <v>9767510</v>
      </c>
    </row>
    <row r="37" spans="1:4" ht="15" customHeight="1">
      <c r="A37" s="10" t="s">
        <v>342</v>
      </c>
      <c r="B37" s="12" t="s">
        <v>343</v>
      </c>
      <c r="C37" s="182">
        <f>SUM('9.sz.önk.bev.'!G38)</f>
        <v>6000000</v>
      </c>
      <c r="D37" s="182">
        <f>SUM('9.sz.önk.bev.'!H38)</f>
        <v>881276</v>
      </c>
    </row>
    <row r="38" spans="1:4" ht="15" customHeight="1">
      <c r="A38" s="10" t="s">
        <v>344</v>
      </c>
      <c r="B38" s="12" t="s">
        <v>345</v>
      </c>
      <c r="C38" s="182">
        <f>SUM('9.sz.önk.bev.'!G39)</f>
        <v>5000000</v>
      </c>
      <c r="D38" s="182">
        <f>SUM('9.sz.önk.bev.'!H39)</f>
        <v>8000843</v>
      </c>
    </row>
    <row r="39" spans="1:4" ht="15" customHeight="1">
      <c r="A39" s="10" t="s">
        <v>346</v>
      </c>
      <c r="B39" s="12" t="s">
        <v>347</v>
      </c>
      <c r="C39" s="182">
        <f>SUM('9.sz.önk.bev.'!G40)</f>
        <v>0</v>
      </c>
      <c r="D39" s="182">
        <f>SUM('9.sz.önk.bev.'!H40)</f>
        <v>0</v>
      </c>
    </row>
    <row r="40" spans="1:4" ht="15" customHeight="1">
      <c r="A40" s="10" t="s">
        <v>25</v>
      </c>
      <c r="B40" s="12" t="s">
        <v>348</v>
      </c>
      <c r="C40" s="182">
        <f>SUM('9.sz.önk.bev.'!G41)</f>
        <v>0</v>
      </c>
      <c r="D40" s="182">
        <f>SUM('9.sz.önk.bev.'!H41)</f>
        <v>402</v>
      </c>
    </row>
    <row r="41" spans="1:4" ht="15" customHeight="1">
      <c r="A41" s="10" t="s">
        <v>26</v>
      </c>
      <c r="B41" s="12" t="s">
        <v>349</v>
      </c>
      <c r="C41" s="182">
        <f>SUM('9.sz.önk.bev.'!G42)</f>
        <v>0</v>
      </c>
      <c r="D41" s="182">
        <f>SUM('9.sz.önk.bev.'!H42)</f>
        <v>1633600</v>
      </c>
    </row>
    <row r="42" spans="1:4" ht="15" customHeight="1">
      <c r="A42" s="10" t="s">
        <v>463</v>
      </c>
      <c r="B42" s="12" t="s">
        <v>350</v>
      </c>
      <c r="C42" s="182">
        <f>SUM('9.sz.önk.bev.'!G43)</f>
        <v>0</v>
      </c>
      <c r="D42" s="182">
        <f>SUM('9.sz.önk.bev.'!H43)</f>
        <v>1432679</v>
      </c>
    </row>
    <row r="43" spans="1:4" ht="15" customHeight="1">
      <c r="A43" s="10" t="s">
        <v>27</v>
      </c>
      <c r="B43" s="12" t="s">
        <v>97</v>
      </c>
      <c r="C43" s="182">
        <f>SUM('9.sz.önk.bev.'!G44)</f>
        <v>2480000</v>
      </c>
      <c r="D43" s="182">
        <f>SUM('9.sz.önk.bev.'!H44)</f>
        <v>21839125</v>
      </c>
    </row>
    <row r="44" spans="1:4" ht="15" customHeight="1">
      <c r="A44" s="28" t="s">
        <v>50</v>
      </c>
      <c r="B44" s="33" t="s">
        <v>351</v>
      </c>
      <c r="C44" s="184">
        <f>SUM('9.sz.önk.bev.'!G45)</f>
        <v>57030000</v>
      </c>
      <c r="D44" s="184">
        <f>SUM('9.sz.önk.bev.'!H45)</f>
        <v>82734986</v>
      </c>
    </row>
    <row r="45" spans="1:4" ht="15" customHeight="1">
      <c r="A45" s="10" t="s">
        <v>360</v>
      </c>
      <c r="B45" s="12" t="s">
        <v>361</v>
      </c>
      <c r="C45" s="182">
        <f>SUM('9.sz.önk.bev.'!G46)</f>
        <v>0</v>
      </c>
      <c r="D45" s="182">
        <f>SUM('9.sz.önk.bev.'!H46)</f>
        <v>0</v>
      </c>
    </row>
    <row r="46" spans="1:4" ht="15" customHeight="1">
      <c r="A46" s="13" t="s">
        <v>31</v>
      </c>
      <c r="B46" s="12" t="s">
        <v>362</v>
      </c>
      <c r="C46" s="182">
        <f>SUM('9.sz.önk.bev.'!G47)</f>
        <v>0</v>
      </c>
      <c r="D46" s="182">
        <f>SUM('9.sz.önk.bev.'!H47)</f>
        <v>0</v>
      </c>
    </row>
    <row r="47" spans="1:4" ht="15" customHeight="1">
      <c r="A47" s="13"/>
      <c r="B47" s="12" t="s">
        <v>363</v>
      </c>
      <c r="C47" s="182">
        <f>SUM('9.sz.önk.bev.'!G48)</f>
        <v>0</v>
      </c>
      <c r="D47" s="182">
        <f>SUM('9.sz.önk.bev.'!H48)</f>
        <v>0</v>
      </c>
    </row>
    <row r="48" spans="1:4" ht="15" customHeight="1">
      <c r="A48" s="10" t="s">
        <v>32</v>
      </c>
      <c r="B48" s="12" t="s">
        <v>296</v>
      </c>
      <c r="C48" s="182">
        <f>SUM('9.sz.önk.bev.'!G49)</f>
        <v>45029459</v>
      </c>
      <c r="D48" s="182">
        <f>SUM('9.sz.önk.bev.'!H49)</f>
        <v>37786468</v>
      </c>
    </row>
    <row r="49" spans="1:4" ht="15" customHeight="1">
      <c r="A49" s="26" t="s">
        <v>52</v>
      </c>
      <c r="B49" s="33" t="s">
        <v>364</v>
      </c>
      <c r="C49" s="184">
        <f>SUM('9.sz.önk.bev.'!G50)</f>
        <v>45029459</v>
      </c>
      <c r="D49" s="184">
        <f>SUM('9.sz.önk.bev.'!H50)</f>
        <v>37786468</v>
      </c>
    </row>
    <row r="50" spans="1:4" ht="15" customHeight="1">
      <c r="A50" s="30" t="s">
        <v>62</v>
      </c>
      <c r="B50" s="192"/>
      <c r="C50" s="182">
        <f>SUM('9.sz.önk.bev.'!G51)</f>
        <v>0</v>
      </c>
      <c r="D50" s="182">
        <f>SUM('9.sz.önk.bev.'!H51)</f>
        <v>0</v>
      </c>
    </row>
    <row r="51" spans="1:4" ht="15" customHeight="1">
      <c r="A51" s="13" t="s">
        <v>314</v>
      </c>
      <c r="B51" s="12" t="s">
        <v>315</v>
      </c>
      <c r="C51" s="182">
        <f>SUM('9.sz.önk.bev.'!G52)</f>
        <v>0</v>
      </c>
      <c r="D51" s="182">
        <f>SUM('9.sz.önk.bev.'!H52)</f>
        <v>77710703</v>
      </c>
    </row>
    <row r="52" spans="1:4" ht="15" customHeight="1">
      <c r="A52" s="13" t="s">
        <v>316</v>
      </c>
      <c r="B52" s="12" t="s">
        <v>317</v>
      </c>
      <c r="C52" s="182">
        <f>SUM('9.sz.önk.bev.'!G53)</f>
        <v>0</v>
      </c>
      <c r="D52" s="182">
        <f>SUM('9.sz.önk.bev.'!H53)</f>
        <v>0</v>
      </c>
    </row>
    <row r="53" spans="1:4" ht="15" customHeight="1">
      <c r="A53" s="13" t="s">
        <v>9</v>
      </c>
      <c r="B53" s="12" t="s">
        <v>318</v>
      </c>
      <c r="C53" s="182">
        <f>SUM('9.sz.önk.bev.'!G54)</f>
        <v>0</v>
      </c>
      <c r="D53" s="182">
        <f>SUM('9.sz.önk.bev.'!H54)</f>
        <v>0</v>
      </c>
    </row>
    <row r="54" spans="1:4" ht="15" customHeight="1">
      <c r="A54" s="13" t="s">
        <v>10</v>
      </c>
      <c r="B54" s="12" t="s">
        <v>319</v>
      </c>
      <c r="C54" s="182">
        <f>SUM('9.sz.önk.bev.'!G55)</f>
        <v>0</v>
      </c>
      <c r="D54" s="182">
        <f>SUM('9.sz.önk.bev.'!H55)</f>
        <v>0</v>
      </c>
    </row>
    <row r="55" spans="1:4" ht="15" customHeight="1">
      <c r="A55" s="13" t="s">
        <v>11</v>
      </c>
      <c r="B55" s="12" t="s">
        <v>320</v>
      </c>
      <c r="C55" s="182">
        <f>SUM('9.sz.önk.bev.'!G56)</f>
        <v>166783581</v>
      </c>
      <c r="D55" s="182">
        <f>SUM('9.sz.önk.bev.'!H56)</f>
        <v>72920247</v>
      </c>
    </row>
    <row r="56" spans="1:4" ht="15" customHeight="1">
      <c r="A56" s="26" t="s">
        <v>46</v>
      </c>
      <c r="B56" s="33" t="s">
        <v>321</v>
      </c>
      <c r="C56" s="184">
        <f>SUM('9.sz.önk.bev.'!E57)</f>
        <v>166783581</v>
      </c>
      <c r="D56" s="184">
        <f>SUM('9.sz.önk.bev.'!H57)</f>
        <v>150630950</v>
      </c>
    </row>
    <row r="57" spans="1:4" ht="15" customHeight="1">
      <c r="A57" s="10" t="s">
        <v>28</v>
      </c>
      <c r="B57" s="12" t="s">
        <v>352</v>
      </c>
      <c r="C57" s="182">
        <f>SUM('9.sz.önk.bev.'!G58)</f>
        <v>0</v>
      </c>
      <c r="D57" s="182">
        <f>SUM('9.sz.önk.bev.'!H58)</f>
        <v>0</v>
      </c>
    </row>
    <row r="58" spans="1:4" ht="15" customHeight="1">
      <c r="A58" s="10" t="s">
        <v>29</v>
      </c>
      <c r="B58" s="12" t="s">
        <v>353</v>
      </c>
      <c r="C58" s="182">
        <f>SUM('9.sz.önk.bev.'!G59)</f>
        <v>600000</v>
      </c>
      <c r="D58" s="182">
        <f>SUM('9.sz.önk.bev.'!H59)</f>
        <v>7845600</v>
      </c>
    </row>
    <row r="59" spans="1:4" ht="15" customHeight="1">
      <c r="A59" s="10" t="s">
        <v>354</v>
      </c>
      <c r="B59" s="12" t="s">
        <v>355</v>
      </c>
      <c r="C59" s="182">
        <f>SUM('9.sz.önk.bev.'!G60)</f>
        <v>0</v>
      </c>
      <c r="D59" s="182">
        <f>SUM('9.sz.önk.bev.'!H60)</f>
        <v>0</v>
      </c>
    </row>
    <row r="60" spans="1:4" ht="15" customHeight="1">
      <c r="A60" s="10" t="s">
        <v>30</v>
      </c>
      <c r="B60" s="12" t="s">
        <v>356</v>
      </c>
      <c r="C60" s="182">
        <f>SUM('9.sz.önk.bev.'!G61)</f>
        <v>0</v>
      </c>
      <c r="D60" s="182">
        <f>SUM('9.sz.önk.bev.'!H61)</f>
        <v>0</v>
      </c>
    </row>
    <row r="61" spans="1:4" ht="15" customHeight="1">
      <c r="A61" s="10" t="s">
        <v>357</v>
      </c>
      <c r="B61" s="12" t="s">
        <v>358</v>
      </c>
      <c r="C61" s="182">
        <f>SUM('9.sz.önk.bev.'!G62)</f>
        <v>0</v>
      </c>
      <c r="D61" s="182">
        <f>SUM('9.sz.önk.bev.'!H62)</f>
        <v>0</v>
      </c>
    </row>
    <row r="62" spans="1:4" ht="15" customHeight="1">
      <c r="A62" s="26" t="s">
        <v>51</v>
      </c>
      <c r="B62" s="33" t="s">
        <v>359</v>
      </c>
      <c r="C62" s="184">
        <f>SUM('9.sz.önk.bev.'!G63)</f>
        <v>600000</v>
      </c>
      <c r="D62" s="184">
        <f>SUM('9.sz.önk.bev.'!H63)</f>
        <v>7845600</v>
      </c>
    </row>
    <row r="63" spans="1:4" ht="15" customHeight="1">
      <c r="A63" s="10" t="s">
        <v>365</v>
      </c>
      <c r="B63" s="12" t="s">
        <v>366</v>
      </c>
      <c r="C63" s="182">
        <f>SUM('9.sz.önk.bev.'!G64)</f>
        <v>0</v>
      </c>
      <c r="D63" s="182">
        <f>SUM('9.sz.önk.bev.'!H64)</f>
        <v>0</v>
      </c>
    </row>
    <row r="64" spans="1:4" ht="15" customHeight="1">
      <c r="A64" s="13" t="s">
        <v>33</v>
      </c>
      <c r="B64" s="12" t="s">
        <v>367</v>
      </c>
      <c r="C64" s="182">
        <f>SUM('9.sz.önk.bev.'!G65)</f>
        <v>0</v>
      </c>
      <c r="D64" s="182">
        <f>SUM('9.sz.önk.bev.'!H65)</f>
        <v>0</v>
      </c>
    </row>
    <row r="65" spans="1:4" ht="15" customHeight="1">
      <c r="A65" s="10" t="s">
        <v>34</v>
      </c>
      <c r="B65" s="12" t="s">
        <v>297</v>
      </c>
      <c r="C65" s="182">
        <f>SUM('9.sz.önk.bev.'!G66)</f>
        <v>0</v>
      </c>
      <c r="D65" s="182">
        <f>SUM('9.sz.önk.bev.'!H66)</f>
        <v>533000</v>
      </c>
    </row>
    <row r="66" spans="1:4" ht="15" customHeight="1">
      <c r="A66" s="26" t="s">
        <v>54</v>
      </c>
      <c r="B66" s="33" t="s">
        <v>369</v>
      </c>
      <c r="C66" s="184">
        <f>SUM('9.sz.önk.bev.'!G67)</f>
        <v>0</v>
      </c>
      <c r="D66" s="184">
        <f>SUM('9.sz.önk.bev.'!H67)</f>
        <v>533000</v>
      </c>
    </row>
    <row r="67" spans="1:4" ht="15" customHeight="1">
      <c r="A67" s="30" t="s">
        <v>61</v>
      </c>
      <c r="B67" s="192"/>
      <c r="C67" s="182">
        <f>SUM('9.sz.önk.bev.'!G68)</f>
        <v>0</v>
      </c>
      <c r="D67" s="182">
        <f>SUM('9.sz.önk.bev.'!H68)</f>
        <v>0</v>
      </c>
    </row>
    <row r="68" spans="1:4" ht="15">
      <c r="A68" s="175" t="s">
        <v>53</v>
      </c>
      <c r="B68" s="34" t="s">
        <v>370</v>
      </c>
      <c r="C68" s="182">
        <f>SUM('9.sz.önk.bev.'!G69)</f>
        <v>796288801</v>
      </c>
      <c r="D68" s="182">
        <f>SUM('9.sz.önk.bev.'!H69)</f>
        <v>855988481</v>
      </c>
    </row>
    <row r="69" spans="1:4" ht="15">
      <c r="A69" s="176" t="s">
        <v>69</v>
      </c>
      <c r="B69" s="177"/>
      <c r="C69" s="182">
        <f>SUM('9.sz.önk.bev.'!G70)</f>
        <v>0</v>
      </c>
      <c r="D69" s="182">
        <f>SUM('9.sz.önk.bev.'!H70)</f>
        <v>0</v>
      </c>
    </row>
    <row r="70" spans="1:4" ht="15">
      <c r="A70" s="176" t="s">
        <v>70</v>
      </c>
      <c r="B70" s="177"/>
      <c r="C70" s="182">
        <f>SUM('9.sz.önk.bev.'!G71)</f>
        <v>0</v>
      </c>
      <c r="D70" s="182">
        <f>SUM('9.sz.önk.bev.'!H71)</f>
        <v>0</v>
      </c>
    </row>
    <row r="71" spans="1:4" ht="14.25">
      <c r="A71" s="37" t="s">
        <v>35</v>
      </c>
      <c r="B71" s="13" t="s">
        <v>371</v>
      </c>
      <c r="C71" s="182">
        <f>SUM('9.sz.önk.bev.'!G72)</f>
        <v>0</v>
      </c>
      <c r="D71" s="182">
        <f>SUM('9.sz.önk.bev.'!H72)</f>
        <v>0</v>
      </c>
    </row>
    <row r="72" spans="1:4" ht="14.25">
      <c r="A72" s="10" t="s">
        <v>372</v>
      </c>
      <c r="B72" s="13" t="s">
        <v>373</v>
      </c>
      <c r="C72" s="182">
        <f>SUM('9.sz.önk.bev.'!G73)</f>
        <v>0</v>
      </c>
      <c r="D72" s="182">
        <f>SUM('9.sz.önk.bev.'!H73)</f>
        <v>0</v>
      </c>
    </row>
    <row r="73" spans="1:4" ht="14.25">
      <c r="A73" s="37" t="s">
        <v>36</v>
      </c>
      <c r="B73" s="13" t="s">
        <v>374</v>
      </c>
      <c r="C73" s="182">
        <f>SUM('9.sz.önk.bev.'!G74)</f>
        <v>0</v>
      </c>
      <c r="D73" s="182">
        <f>SUM('9.sz.önk.bev.'!H74)</f>
        <v>0</v>
      </c>
    </row>
    <row r="74" spans="1:4" ht="14.25">
      <c r="A74" s="16" t="s">
        <v>55</v>
      </c>
      <c r="B74" s="22" t="s">
        <v>375</v>
      </c>
      <c r="C74" s="182">
        <f>SUM('9.sz.önk.bev.'!G75)</f>
        <v>0</v>
      </c>
      <c r="D74" s="182">
        <f>SUM('9.sz.önk.bev.'!H75)</f>
        <v>0</v>
      </c>
    </row>
    <row r="75" spans="1:4" ht="14.25">
      <c r="A75" s="10" t="s">
        <v>37</v>
      </c>
      <c r="B75" s="13" t="s">
        <v>376</v>
      </c>
      <c r="C75" s="182">
        <f>SUM('9.sz.önk.bev.'!G76)</f>
        <v>0</v>
      </c>
      <c r="D75" s="182">
        <f>SUM('9.sz.önk.bev.'!H76)</f>
        <v>0</v>
      </c>
    </row>
    <row r="76" spans="1:4" ht="14.25">
      <c r="A76" s="37" t="s">
        <v>377</v>
      </c>
      <c r="B76" s="13" t="s">
        <v>378</v>
      </c>
      <c r="C76" s="182">
        <f>SUM('9.sz.önk.bev.'!G77)</f>
        <v>0</v>
      </c>
      <c r="D76" s="182">
        <f>SUM('9.sz.önk.bev.'!H77)</f>
        <v>0</v>
      </c>
    </row>
    <row r="77" spans="1:4" ht="14.25">
      <c r="A77" s="10" t="s">
        <v>38</v>
      </c>
      <c r="B77" s="13" t="s">
        <v>379</v>
      </c>
      <c r="C77" s="182">
        <f>SUM('9.sz.önk.bev.'!G78)</f>
        <v>0</v>
      </c>
      <c r="D77" s="182">
        <f>SUM('9.sz.önk.bev.'!H78)</f>
        <v>0</v>
      </c>
    </row>
    <row r="78" spans="1:4" ht="14.25">
      <c r="A78" s="37" t="s">
        <v>380</v>
      </c>
      <c r="B78" s="13" t="s">
        <v>381</v>
      </c>
      <c r="C78" s="182">
        <f>SUM('9.sz.önk.bev.'!G79)</f>
        <v>0</v>
      </c>
      <c r="D78" s="182">
        <f>SUM('9.sz.önk.bev.'!H79)</f>
        <v>0</v>
      </c>
    </row>
    <row r="79" spans="1:4" ht="14.25">
      <c r="A79" s="38" t="s">
        <v>56</v>
      </c>
      <c r="B79" s="22" t="s">
        <v>382</v>
      </c>
      <c r="C79" s="182">
        <f>SUM('9.sz.önk.bev.'!G80)</f>
        <v>0</v>
      </c>
      <c r="D79" s="182">
        <f>SUM('9.sz.önk.bev.'!H80)</f>
        <v>0</v>
      </c>
    </row>
    <row r="80" spans="1:4" ht="14.25">
      <c r="A80" s="13" t="s">
        <v>67</v>
      </c>
      <c r="B80" s="13" t="s">
        <v>383</v>
      </c>
      <c r="C80" s="182">
        <f>SUM('9.sz.önk.bev.'!G81)</f>
        <v>401752874</v>
      </c>
      <c r="D80" s="182">
        <f>SUM('9.sz.önk.bev.'!H81)</f>
        <v>389484238</v>
      </c>
    </row>
    <row r="81" spans="1:4" ht="14.25">
      <c r="A81" s="13" t="s">
        <v>68</v>
      </c>
      <c r="B81" s="13" t="s">
        <v>383</v>
      </c>
      <c r="C81" s="182">
        <f>SUM('9.sz.önk.bev.'!G82)</f>
        <v>0</v>
      </c>
      <c r="D81" s="182">
        <f>SUM('9.sz.önk.bev.'!H82)</f>
        <v>0</v>
      </c>
    </row>
    <row r="82" spans="1:4" ht="14.25">
      <c r="A82" s="13" t="s">
        <v>65</v>
      </c>
      <c r="B82" s="13" t="s">
        <v>384</v>
      </c>
      <c r="C82" s="182">
        <f>SUM('9.sz.önk.bev.'!G83)</f>
        <v>0</v>
      </c>
      <c r="D82" s="182">
        <f>SUM('9.sz.önk.bev.'!H83)</f>
        <v>0</v>
      </c>
    </row>
    <row r="83" spans="1:4" ht="14.25">
      <c r="A83" s="13" t="s">
        <v>66</v>
      </c>
      <c r="B83" s="13" t="s">
        <v>384</v>
      </c>
      <c r="C83" s="182">
        <f>SUM('9.sz.önk.bev.'!G84)</f>
        <v>0</v>
      </c>
      <c r="D83" s="182">
        <f>SUM('9.sz.önk.bev.'!H84)</f>
        <v>0</v>
      </c>
    </row>
    <row r="84" spans="1:4" ht="14.25">
      <c r="A84" s="22" t="s">
        <v>57</v>
      </c>
      <c r="B84" s="22" t="s">
        <v>385</v>
      </c>
      <c r="C84" s="182">
        <f>SUM('9.sz.önk.bev.'!G85)</f>
        <v>51752874</v>
      </c>
      <c r="D84" s="182">
        <f>SUM('9.sz.önk.bev.'!H85)</f>
        <v>39484238</v>
      </c>
    </row>
    <row r="85" spans="1:4" ht="14.25">
      <c r="A85" s="37" t="s">
        <v>386</v>
      </c>
      <c r="B85" s="13" t="s">
        <v>387</v>
      </c>
      <c r="C85" s="182">
        <f>SUM('9.sz.önk.bev.'!G86)</f>
        <v>0</v>
      </c>
      <c r="D85" s="182">
        <f>SUM('9.sz.önk.bev.'!H86)</f>
        <v>11242227</v>
      </c>
    </row>
    <row r="86" spans="1:4" ht="14.25">
      <c r="A86" s="37" t="s">
        <v>388</v>
      </c>
      <c r="B86" s="13" t="s">
        <v>389</v>
      </c>
      <c r="C86" s="182">
        <f>SUM('9.sz.önk.bev.'!G87)</f>
        <v>0</v>
      </c>
      <c r="D86" s="182">
        <f>SUM('9.sz.önk.bev.'!H87)</f>
        <v>0</v>
      </c>
    </row>
    <row r="87" spans="1:4" ht="14.25">
      <c r="A87" s="37" t="s">
        <v>390</v>
      </c>
      <c r="B87" s="13" t="s">
        <v>391</v>
      </c>
      <c r="C87" s="182">
        <f>SUM('9.sz.önk.bev.'!G88)</f>
        <v>0</v>
      </c>
      <c r="D87" s="182">
        <f>SUM('9.sz.önk.bev.'!H88)</f>
        <v>0</v>
      </c>
    </row>
    <row r="88" spans="1:4" ht="14.25">
      <c r="A88" s="37" t="s">
        <v>392</v>
      </c>
      <c r="B88" s="13" t="s">
        <v>393</v>
      </c>
      <c r="C88" s="182">
        <f>SUM('9.sz.önk.bev.'!G89)</f>
        <v>0</v>
      </c>
      <c r="D88" s="182">
        <f>SUM('9.sz.önk.bev.'!H89)</f>
        <v>0</v>
      </c>
    </row>
    <row r="89" spans="1:4" ht="14.25">
      <c r="A89" s="10" t="s">
        <v>39</v>
      </c>
      <c r="B89" s="13" t="s">
        <v>394</v>
      </c>
      <c r="C89" s="182">
        <f>SUM('9.sz.önk.bev.'!G90)</f>
        <v>0</v>
      </c>
      <c r="D89" s="182">
        <f>SUM('9.sz.önk.bev.'!H90)</f>
        <v>0</v>
      </c>
    </row>
    <row r="90" spans="1:4" ht="14.25">
      <c r="A90" s="16" t="s">
        <v>58</v>
      </c>
      <c r="B90" s="22" t="s">
        <v>395</v>
      </c>
      <c r="C90" s="184">
        <f>SUM('9.sz.önk.bev.'!G91)</f>
        <v>401752874</v>
      </c>
      <c r="D90" s="184">
        <f>SUM('9.sz.önk.bev.'!H91)</f>
        <v>400726465</v>
      </c>
    </row>
    <row r="91" spans="1:4" ht="14.25">
      <c r="A91" s="10" t="s">
        <v>396</v>
      </c>
      <c r="B91" s="13" t="s">
        <v>397</v>
      </c>
      <c r="C91" s="182">
        <f>SUM('9.sz.önk.bev.'!G92)</f>
        <v>0</v>
      </c>
      <c r="D91" s="182">
        <f>SUM('9.sz.önk.bev.'!H92)</f>
        <v>0</v>
      </c>
    </row>
    <row r="92" spans="1:4" ht="14.25">
      <c r="A92" s="10" t="s">
        <v>398</v>
      </c>
      <c r="B92" s="13" t="s">
        <v>399</v>
      </c>
      <c r="C92" s="182">
        <f>SUM('9.sz.önk.bev.'!G93)</f>
        <v>0</v>
      </c>
      <c r="D92" s="182">
        <f>SUM('9.sz.önk.bev.'!H93)</f>
        <v>0</v>
      </c>
    </row>
    <row r="93" spans="1:4" ht="14.25">
      <c r="A93" s="37" t="s">
        <v>400</v>
      </c>
      <c r="B93" s="13" t="s">
        <v>401</v>
      </c>
      <c r="C93" s="182">
        <f>SUM('9.sz.önk.bev.'!G94)</f>
        <v>0</v>
      </c>
      <c r="D93" s="182">
        <f>SUM('9.sz.önk.bev.'!H94)</f>
        <v>0</v>
      </c>
    </row>
    <row r="94" spans="1:4" ht="14.25">
      <c r="A94" s="37" t="s">
        <v>40</v>
      </c>
      <c r="B94" s="13" t="s">
        <v>402</v>
      </c>
      <c r="C94" s="182">
        <f>SUM('9.sz.önk.bev.'!G95)</f>
        <v>0</v>
      </c>
      <c r="D94" s="182">
        <f>SUM('9.sz.önk.bev.'!H95)</f>
        <v>0</v>
      </c>
    </row>
    <row r="95" spans="1:4" ht="14.25">
      <c r="A95" s="38" t="s">
        <v>59</v>
      </c>
      <c r="B95" s="22" t="s">
        <v>403</v>
      </c>
      <c r="C95" s="184">
        <f>SUM('9.sz.önk.bev.'!G96)</f>
        <v>0</v>
      </c>
      <c r="D95" s="184">
        <f>SUM('9.sz.önk.bev.'!H96)</f>
        <v>0</v>
      </c>
    </row>
    <row r="96" spans="1:4" ht="14.25">
      <c r="A96" s="16" t="s">
        <v>404</v>
      </c>
      <c r="B96" s="22" t="s">
        <v>405</v>
      </c>
      <c r="C96" s="184">
        <f>SUM('9.sz.önk.bev.'!G97)</f>
        <v>0</v>
      </c>
      <c r="D96" s="184">
        <f>SUM('9.sz.önk.bev.'!H97)</f>
        <v>0</v>
      </c>
    </row>
    <row r="97" spans="1:4" ht="15">
      <c r="A97" s="40" t="s">
        <v>60</v>
      </c>
      <c r="B97" s="41" t="s">
        <v>406</v>
      </c>
      <c r="C97" s="184">
        <f>SUM('9.sz.önk.bev.'!G98)</f>
        <v>401752874</v>
      </c>
      <c r="D97" s="184">
        <f>SUM('9.sz.önk.bev.'!H98)</f>
        <v>400726465</v>
      </c>
    </row>
    <row r="98" spans="1:4" ht="15">
      <c r="A98" s="42" t="s">
        <v>42</v>
      </c>
      <c r="B98" s="43"/>
      <c r="C98" s="184">
        <f>SUM('9.sz.önk.bev.'!G99)</f>
        <v>1198041675</v>
      </c>
      <c r="D98" s="184">
        <f>SUM('9.sz.önk.bev.'!H99)</f>
        <v>1256714946</v>
      </c>
    </row>
    <row r="99" spans="3:4" ht="14.25">
      <c r="C99" s="182">
        <f>SUM('9.sz.önk.bev.'!G100)</f>
        <v>0</v>
      </c>
      <c r="D99" s="182">
        <f>SUM('9.sz.önk.bev.'!H100)</f>
        <v>0</v>
      </c>
    </row>
    <row r="100" ht="14.25">
      <c r="D100" s="182">
        <f>SUM('9.sz.önk.bev.'!H101)</f>
        <v>0</v>
      </c>
    </row>
    <row r="101" ht="14.25">
      <c r="D101" s="182">
        <f>SUM('9.sz.önk.bev.'!H102)</f>
        <v>0</v>
      </c>
    </row>
    <row r="102" ht="14.25">
      <c r="D102" s="182">
        <f>SUM('9.sz.önk.bev.'!H103)</f>
        <v>0</v>
      </c>
    </row>
    <row r="103" ht="14.25">
      <c r="D103" s="182">
        <f>SUM('9.sz.önk.bev.'!H104)</f>
        <v>0</v>
      </c>
    </row>
    <row r="104" ht="14.25">
      <c r="D104" s="182">
        <f>SUM('9.sz.önk.bev.'!H105)</f>
        <v>0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9"/>
  <sheetViews>
    <sheetView zoomScalePageLayoutView="0" workbookViewId="0" topLeftCell="A94">
      <selection activeCell="A1" sqref="A1:H1"/>
    </sheetView>
  </sheetViews>
  <sheetFormatPr defaultColWidth="9.140625" defaultRowHeight="15"/>
  <cols>
    <col min="1" max="1" width="92.57421875" style="17" customWidth="1"/>
    <col min="2" max="2" width="9.140625" style="17" customWidth="1"/>
    <col min="3" max="3" width="13.00390625" style="17" customWidth="1"/>
    <col min="4" max="4" width="14.140625" style="17" customWidth="1"/>
    <col min="5" max="16384" width="9.140625" style="17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6" ht="24" customHeight="1">
      <c r="A2" s="296" t="s">
        <v>459</v>
      </c>
      <c r="B2" s="293"/>
      <c r="C2" s="293"/>
      <c r="D2" s="293"/>
      <c r="F2" s="191"/>
    </row>
    <row r="3" spans="1:4" ht="14.25">
      <c r="A3" s="128"/>
      <c r="D3" s="17" t="s">
        <v>95</v>
      </c>
    </row>
    <row r="4" ht="14.25">
      <c r="A4" s="19" t="s">
        <v>83</v>
      </c>
    </row>
    <row r="5" spans="1:4" ht="28.5">
      <c r="A5" s="164" t="s">
        <v>119</v>
      </c>
      <c r="B5" s="129" t="s">
        <v>98</v>
      </c>
      <c r="C5" s="129" t="s">
        <v>76</v>
      </c>
      <c r="D5" s="129" t="s">
        <v>99</v>
      </c>
    </row>
    <row r="6" spans="1:4" ht="15" customHeight="1">
      <c r="A6" s="133" t="s">
        <v>291</v>
      </c>
      <c r="B6" s="135" t="s">
        <v>292</v>
      </c>
      <c r="C6" s="182">
        <f>SUM('10.sz.Hiv.bev.'!G7)</f>
        <v>0</v>
      </c>
      <c r="D6" s="182">
        <f>SUM('10.sz.Hiv.bev.'!H7)</f>
        <v>0</v>
      </c>
    </row>
    <row r="7" spans="1:4" ht="15" customHeight="1">
      <c r="A7" s="134" t="s">
        <v>293</v>
      </c>
      <c r="B7" s="135" t="s">
        <v>294</v>
      </c>
      <c r="C7" s="182">
        <f>SUM('10.sz.Hiv.bev.'!G8)</f>
        <v>0</v>
      </c>
      <c r="D7" s="182">
        <f>SUM('10.sz.Hiv.bev.'!H8)</f>
        <v>0</v>
      </c>
    </row>
    <row r="8" spans="1:4" ht="15" customHeight="1">
      <c r="A8" s="134" t="s">
        <v>295</v>
      </c>
      <c r="B8" s="135" t="s">
        <v>298</v>
      </c>
      <c r="C8" s="182">
        <f>SUM('10.sz.Hiv.bev.'!G9)</f>
        <v>0</v>
      </c>
      <c r="D8" s="182">
        <f>SUM('10.sz.Hiv.bev.'!H9)</f>
        <v>0</v>
      </c>
    </row>
    <row r="9" spans="1:4" ht="15" customHeight="1">
      <c r="A9" s="134" t="s">
        <v>299</v>
      </c>
      <c r="B9" s="135" t="s">
        <v>300</v>
      </c>
      <c r="C9" s="182">
        <f>SUM('10.sz.Hiv.bev.'!G10)</f>
        <v>0</v>
      </c>
      <c r="D9" s="182">
        <f>SUM('10.sz.Hiv.bev.'!H10)</f>
        <v>0</v>
      </c>
    </row>
    <row r="10" spans="1:4" ht="15" customHeight="1">
      <c r="A10" s="134" t="s">
        <v>301</v>
      </c>
      <c r="B10" s="135" t="s">
        <v>302</v>
      </c>
      <c r="C10" s="182">
        <f>SUM('10.sz.Hiv.bev.'!G11)</f>
        <v>0</v>
      </c>
      <c r="D10" s="182">
        <f>SUM('10.sz.Hiv.bev.'!H11)</f>
        <v>0</v>
      </c>
    </row>
    <row r="11" spans="1:4" ht="15" customHeight="1">
      <c r="A11" s="134" t="s">
        <v>303</v>
      </c>
      <c r="B11" s="135" t="s">
        <v>304</v>
      </c>
      <c r="C11" s="182">
        <f>SUM('10.sz.Hiv.bev.'!G12)</f>
        <v>0</v>
      </c>
      <c r="D11" s="182">
        <f>SUM('10.sz.Hiv.bev.'!H12)</f>
        <v>0</v>
      </c>
    </row>
    <row r="12" spans="1:4" ht="15" customHeight="1">
      <c r="A12" s="26" t="s">
        <v>44</v>
      </c>
      <c r="B12" s="33" t="s">
        <v>305</v>
      </c>
      <c r="C12" s="182">
        <f>SUM('10.sz.Hiv.bev.'!G13)</f>
        <v>0</v>
      </c>
      <c r="D12" s="182">
        <f>SUM('10.sz.Hiv.bev.'!H13)</f>
        <v>0</v>
      </c>
    </row>
    <row r="13" spans="1:4" ht="15" customHeight="1">
      <c r="A13" s="134" t="s">
        <v>306</v>
      </c>
      <c r="B13" s="135" t="s">
        <v>307</v>
      </c>
      <c r="C13" s="182">
        <f>SUM('10.sz.Hiv.bev.'!G14)</f>
        <v>0</v>
      </c>
      <c r="D13" s="182">
        <f>SUM('10.sz.Hiv.bev.'!H14)</f>
        <v>0</v>
      </c>
    </row>
    <row r="14" spans="1:4" ht="15" customHeight="1">
      <c r="A14" s="134" t="s">
        <v>308</v>
      </c>
      <c r="B14" s="135" t="s">
        <v>309</v>
      </c>
      <c r="C14" s="182">
        <f>SUM('10.sz.Hiv.bev.'!G15)</f>
        <v>0</v>
      </c>
      <c r="D14" s="182">
        <f>SUM('10.sz.Hiv.bev.'!H15)</f>
        <v>0</v>
      </c>
    </row>
    <row r="15" spans="1:4" ht="15" customHeight="1">
      <c r="A15" s="134" t="s">
        <v>6</v>
      </c>
      <c r="B15" s="135" t="s">
        <v>310</v>
      </c>
      <c r="C15" s="182">
        <f>SUM('10.sz.Hiv.bev.'!G16)</f>
        <v>0</v>
      </c>
      <c r="D15" s="182">
        <f>SUM('10.sz.Hiv.bev.'!H16)</f>
        <v>0</v>
      </c>
    </row>
    <row r="16" spans="1:4" ht="15" customHeight="1">
      <c r="A16" s="134" t="s">
        <v>7</v>
      </c>
      <c r="B16" s="135" t="s">
        <v>311</v>
      </c>
      <c r="C16" s="182">
        <f>SUM('10.sz.Hiv.bev.'!G17)</f>
        <v>0</v>
      </c>
      <c r="D16" s="182">
        <f>SUM('10.sz.Hiv.bev.'!H17)</f>
        <v>0</v>
      </c>
    </row>
    <row r="17" spans="1:4" ht="15" customHeight="1">
      <c r="A17" s="134" t="s">
        <v>8</v>
      </c>
      <c r="B17" s="135" t="s">
        <v>312</v>
      </c>
      <c r="C17" s="182">
        <f>SUM('10.sz.Hiv.bev.'!G18)</f>
        <v>0</v>
      </c>
      <c r="D17" s="182">
        <f>SUM('10.sz.Hiv.bev.'!H18)</f>
        <v>1560925</v>
      </c>
    </row>
    <row r="18" spans="1:4" ht="15" customHeight="1">
      <c r="A18" s="26" t="s">
        <v>45</v>
      </c>
      <c r="B18" s="33" t="s">
        <v>313</v>
      </c>
      <c r="C18" s="182">
        <f>SUM('10.sz.Hiv.bev.'!G19)</f>
        <v>0</v>
      </c>
      <c r="D18" s="182">
        <f>SUM('10.sz.Hiv.bev.'!H19)</f>
        <v>1560925</v>
      </c>
    </row>
    <row r="19" spans="1:4" ht="15" customHeight="1">
      <c r="A19" s="134" t="s">
        <v>12</v>
      </c>
      <c r="B19" s="135" t="s">
        <v>322</v>
      </c>
      <c r="C19" s="182">
        <f>SUM('10.sz.Hiv.bev.'!G20)</f>
        <v>0</v>
      </c>
      <c r="D19" s="182">
        <f>SUM('10.sz.Hiv.bev.'!H20)</f>
        <v>0</v>
      </c>
    </row>
    <row r="20" spans="1:4" ht="15" customHeight="1">
      <c r="A20" s="134" t="s">
        <v>13</v>
      </c>
      <c r="B20" s="135" t="s">
        <v>323</v>
      </c>
      <c r="C20" s="182">
        <f>SUM('10.sz.Hiv.bev.'!G21)</f>
        <v>0</v>
      </c>
      <c r="D20" s="182">
        <f>SUM('10.sz.Hiv.bev.'!H21)</f>
        <v>0</v>
      </c>
    </row>
    <row r="21" spans="1:4" ht="15" customHeight="1">
      <c r="A21" s="26" t="s">
        <v>47</v>
      </c>
      <c r="B21" s="33" t="s">
        <v>324</v>
      </c>
      <c r="C21" s="182">
        <f>SUM('10.sz.Hiv.bev.'!G22)</f>
        <v>0</v>
      </c>
      <c r="D21" s="182">
        <f>SUM('10.sz.Hiv.bev.'!H22)</f>
        <v>0</v>
      </c>
    </row>
    <row r="22" spans="1:4" ht="15" customHeight="1">
      <c r="A22" s="134" t="s">
        <v>14</v>
      </c>
      <c r="B22" s="135" t="s">
        <v>325</v>
      </c>
      <c r="C22" s="182">
        <f>SUM('10.sz.Hiv.bev.'!G23)</f>
        <v>0</v>
      </c>
      <c r="D22" s="182">
        <f>SUM('10.sz.Hiv.bev.'!H23)</f>
        <v>0</v>
      </c>
    </row>
    <row r="23" spans="1:4" ht="15" customHeight="1">
      <c r="A23" s="134" t="s">
        <v>15</v>
      </c>
      <c r="B23" s="135" t="s">
        <v>326</v>
      </c>
      <c r="C23" s="182">
        <f>SUM('10.sz.Hiv.bev.'!G24)</f>
        <v>0</v>
      </c>
      <c r="D23" s="182">
        <f>SUM('10.sz.Hiv.bev.'!H24)</f>
        <v>0</v>
      </c>
    </row>
    <row r="24" spans="1:4" ht="15" customHeight="1">
      <c r="A24" s="134" t="s">
        <v>16</v>
      </c>
      <c r="B24" s="135" t="s">
        <v>327</v>
      </c>
      <c r="C24" s="182">
        <f>SUM('10.sz.Hiv.bev.'!G25)</f>
        <v>0</v>
      </c>
      <c r="D24" s="182">
        <f>SUM('10.sz.Hiv.bev.'!H25)</f>
        <v>0</v>
      </c>
    </row>
    <row r="25" spans="1:4" ht="15" customHeight="1">
      <c r="A25" s="134" t="s">
        <v>17</v>
      </c>
      <c r="B25" s="135" t="s">
        <v>328</v>
      </c>
      <c r="C25" s="182">
        <f>SUM('10.sz.Hiv.bev.'!G26)</f>
        <v>0</v>
      </c>
      <c r="D25" s="182">
        <f>SUM('10.sz.Hiv.bev.'!H26)</f>
        <v>0</v>
      </c>
    </row>
    <row r="26" spans="1:4" ht="15" customHeight="1">
      <c r="A26" s="134" t="s">
        <v>18</v>
      </c>
      <c r="B26" s="135" t="s">
        <v>329</v>
      </c>
      <c r="C26" s="182">
        <f>SUM('10.sz.Hiv.bev.'!G27)</f>
        <v>0</v>
      </c>
      <c r="D26" s="182">
        <f>SUM('10.sz.Hiv.bev.'!H27)</f>
        <v>0</v>
      </c>
    </row>
    <row r="27" spans="1:4" ht="15" customHeight="1">
      <c r="A27" s="134" t="s">
        <v>330</v>
      </c>
      <c r="B27" s="135" t="s">
        <v>331</v>
      </c>
      <c r="C27" s="182">
        <f>SUM('10.sz.Hiv.bev.'!G28)</f>
        <v>0</v>
      </c>
      <c r="D27" s="182">
        <f>SUM('10.sz.Hiv.bev.'!H28)</f>
        <v>0</v>
      </c>
    </row>
    <row r="28" spans="1:4" ht="15" customHeight="1">
      <c r="A28" s="134" t="s">
        <v>19</v>
      </c>
      <c r="B28" s="135" t="s">
        <v>332</v>
      </c>
      <c r="C28" s="182">
        <f>SUM('10.sz.Hiv.bev.'!G29)</f>
        <v>0</v>
      </c>
      <c r="D28" s="182">
        <f>SUM('10.sz.Hiv.bev.'!H29)</f>
        <v>0</v>
      </c>
    </row>
    <row r="29" spans="1:4" ht="15" customHeight="1">
      <c r="A29" s="134" t="s">
        <v>20</v>
      </c>
      <c r="B29" s="135" t="s">
        <v>333</v>
      </c>
      <c r="C29" s="182">
        <f>SUM('10.sz.Hiv.bev.'!G30)</f>
        <v>0</v>
      </c>
      <c r="D29" s="182">
        <f>SUM('10.sz.Hiv.bev.'!H30)</f>
        <v>0</v>
      </c>
    </row>
    <row r="30" spans="1:4" ht="15" customHeight="1">
      <c r="A30" s="26" t="s">
        <v>48</v>
      </c>
      <c r="B30" s="33" t="s">
        <v>334</v>
      </c>
      <c r="C30" s="182">
        <f>SUM('10.sz.Hiv.bev.'!G31)</f>
        <v>0</v>
      </c>
      <c r="D30" s="182">
        <f>SUM('10.sz.Hiv.bev.'!H31)</f>
        <v>0</v>
      </c>
    </row>
    <row r="31" spans="1:4" ht="15" customHeight="1">
      <c r="A31" s="134" t="s">
        <v>21</v>
      </c>
      <c r="B31" s="135" t="s">
        <v>335</v>
      </c>
      <c r="C31" s="182">
        <f>SUM('10.sz.Hiv.bev.'!G32)</f>
        <v>0</v>
      </c>
      <c r="D31" s="182">
        <f>SUM('10.sz.Hiv.bev.'!H32)</f>
        <v>302263</v>
      </c>
    </row>
    <row r="32" spans="1:4" ht="15" customHeight="1">
      <c r="A32" s="26" t="s">
        <v>49</v>
      </c>
      <c r="B32" s="33" t="s">
        <v>336</v>
      </c>
      <c r="C32" s="182">
        <f>SUM('10.sz.Hiv.bev.'!G33)</f>
        <v>0</v>
      </c>
      <c r="D32" s="182">
        <f>SUM('10.sz.Hiv.bev.'!H33)</f>
        <v>302263</v>
      </c>
    </row>
    <row r="33" spans="1:4" ht="15" customHeight="1">
      <c r="A33" s="137" t="s">
        <v>337</v>
      </c>
      <c r="B33" s="135" t="s">
        <v>338</v>
      </c>
      <c r="C33" s="182">
        <f>SUM('10.sz.Hiv.bev.'!G34)</f>
        <v>0</v>
      </c>
      <c r="D33" s="182">
        <f>SUM('10.sz.Hiv.bev.'!H34)</f>
        <v>0</v>
      </c>
    </row>
    <row r="34" spans="1:4" ht="15" customHeight="1">
      <c r="A34" s="137" t="s">
        <v>22</v>
      </c>
      <c r="B34" s="135" t="s">
        <v>339</v>
      </c>
      <c r="C34" s="182">
        <f>SUM('10.sz.Hiv.bev.'!G35)</f>
        <v>0</v>
      </c>
      <c r="D34" s="182">
        <f>SUM('10.sz.Hiv.bev.'!H35)</f>
        <v>0</v>
      </c>
    </row>
    <row r="35" spans="1:4" ht="15" customHeight="1">
      <c r="A35" s="137" t="s">
        <v>23</v>
      </c>
      <c r="B35" s="135" t="s">
        <v>340</v>
      </c>
      <c r="C35" s="182">
        <f>SUM('10.sz.Hiv.bev.'!G36)</f>
        <v>0</v>
      </c>
      <c r="D35" s="182">
        <f>SUM('10.sz.Hiv.bev.'!H36)</f>
        <v>0</v>
      </c>
    </row>
    <row r="36" spans="1:4" ht="15" customHeight="1">
      <c r="A36" s="137" t="s">
        <v>24</v>
      </c>
      <c r="B36" s="135" t="s">
        <v>341</v>
      </c>
      <c r="C36" s="182">
        <f>SUM('10.sz.Hiv.bev.'!G37)</f>
        <v>0</v>
      </c>
      <c r="D36" s="182">
        <f>SUM('10.sz.Hiv.bev.'!H37)</f>
        <v>0</v>
      </c>
    </row>
    <row r="37" spans="1:4" ht="15" customHeight="1">
      <c r="A37" s="137" t="s">
        <v>342</v>
      </c>
      <c r="B37" s="135" t="s">
        <v>343</v>
      </c>
      <c r="C37" s="182">
        <f>SUM('10.sz.Hiv.bev.'!G38)</f>
        <v>0</v>
      </c>
      <c r="D37" s="182">
        <f>SUM('10.sz.Hiv.bev.'!H38)</f>
        <v>0</v>
      </c>
    </row>
    <row r="38" spans="1:4" ht="15" customHeight="1">
      <c r="A38" s="137" t="s">
        <v>344</v>
      </c>
      <c r="B38" s="135" t="s">
        <v>345</v>
      </c>
      <c r="C38" s="182">
        <f>SUM('10.sz.Hiv.bev.'!G39)</f>
        <v>0</v>
      </c>
      <c r="D38" s="182">
        <f>SUM('10.sz.Hiv.bev.'!H39)</f>
        <v>0</v>
      </c>
    </row>
    <row r="39" spans="1:4" ht="15" customHeight="1">
      <c r="A39" s="137" t="s">
        <v>346</v>
      </c>
      <c r="B39" s="135" t="s">
        <v>347</v>
      </c>
      <c r="C39" s="182">
        <f>SUM('10.sz.Hiv.bev.'!G40)</f>
        <v>0</v>
      </c>
      <c r="D39" s="182">
        <f>SUM('10.sz.Hiv.bev.'!H40)</f>
        <v>0</v>
      </c>
    </row>
    <row r="40" spans="1:4" ht="15" customHeight="1">
      <c r="A40" s="137" t="s">
        <v>25</v>
      </c>
      <c r="B40" s="135" t="s">
        <v>348</v>
      </c>
      <c r="C40" s="182">
        <f>SUM('10.sz.Hiv.bev.'!G41)</f>
        <v>0</v>
      </c>
      <c r="D40" s="182">
        <f>SUM('10.sz.Hiv.bev.'!H41)</f>
        <v>1</v>
      </c>
    </row>
    <row r="41" spans="1:4" ht="15" customHeight="1">
      <c r="A41" s="137" t="s">
        <v>26</v>
      </c>
      <c r="B41" s="135" t="s">
        <v>349</v>
      </c>
      <c r="C41" s="182">
        <f>SUM('10.sz.Hiv.bev.'!G42)</f>
        <v>0</v>
      </c>
      <c r="D41" s="182">
        <f>SUM('10.sz.Hiv.bev.'!H42)</f>
        <v>0</v>
      </c>
    </row>
    <row r="42" spans="1:4" ht="15" customHeight="1">
      <c r="A42" s="137" t="s">
        <v>471</v>
      </c>
      <c r="B42" s="135" t="s">
        <v>350</v>
      </c>
      <c r="C42" s="182">
        <f>SUM('10.sz.Hiv.bev.'!G43)</f>
        <v>0</v>
      </c>
      <c r="D42" s="182">
        <f>SUM('10.sz.Hiv.bev.'!H43)</f>
        <v>0</v>
      </c>
    </row>
    <row r="43" spans="1:4" ht="15" customHeight="1">
      <c r="A43" s="137" t="s">
        <v>27</v>
      </c>
      <c r="B43" s="135" t="s">
        <v>97</v>
      </c>
      <c r="C43" s="182">
        <f>SUM('10.sz.Hiv.bev.'!G44)</f>
        <v>0</v>
      </c>
      <c r="D43" s="182">
        <f>SUM('10.sz.Hiv.bev.'!H44)</f>
        <v>1027900</v>
      </c>
    </row>
    <row r="44" spans="1:4" ht="15" customHeight="1">
      <c r="A44" s="28" t="s">
        <v>50</v>
      </c>
      <c r="B44" s="33" t="s">
        <v>351</v>
      </c>
      <c r="C44" s="182">
        <f>SUM('10.sz.Hiv.bev.'!G45)</f>
        <v>0</v>
      </c>
      <c r="D44" s="182">
        <f>SUM('10.sz.Hiv.bev.'!H45)</f>
        <v>1027901</v>
      </c>
    </row>
    <row r="45" spans="1:4" ht="15" customHeight="1">
      <c r="A45" s="137" t="s">
        <v>360</v>
      </c>
      <c r="B45" s="135" t="s">
        <v>361</v>
      </c>
      <c r="C45" s="182">
        <f>SUM('10.sz.Hiv.bev.'!G46)</f>
        <v>0</v>
      </c>
      <c r="D45" s="182">
        <f>SUM('10.sz.Hiv.bev.'!H46)</f>
        <v>0</v>
      </c>
    </row>
    <row r="46" spans="1:4" ht="15" customHeight="1">
      <c r="A46" s="134" t="s">
        <v>31</v>
      </c>
      <c r="B46" s="135" t="s">
        <v>362</v>
      </c>
      <c r="C46" s="182">
        <f>SUM('10.sz.Hiv.bev.'!G47)</f>
        <v>0</v>
      </c>
      <c r="D46" s="182">
        <f>SUM('10.sz.Hiv.bev.'!H47)</f>
        <v>0</v>
      </c>
    </row>
    <row r="47" spans="1:4" ht="15" customHeight="1">
      <c r="A47" s="137" t="s">
        <v>32</v>
      </c>
      <c r="B47" s="135" t="s">
        <v>363</v>
      </c>
      <c r="C47" s="182">
        <f>SUM('10.sz.Hiv.bev.'!G48)</f>
        <v>0</v>
      </c>
      <c r="D47" s="182">
        <f>SUM('10.sz.Hiv.bev.'!H48)</f>
        <v>0</v>
      </c>
    </row>
    <row r="48" spans="1:4" ht="15" customHeight="1">
      <c r="A48" s="137" t="s">
        <v>460</v>
      </c>
      <c r="B48" s="135" t="s">
        <v>296</v>
      </c>
      <c r="C48" s="182">
        <f>SUM('10.sz.Hiv.bev.'!G49)</f>
        <v>0</v>
      </c>
      <c r="D48" s="182">
        <f>SUM('10.sz.Hiv.bev.'!H49)</f>
        <v>0</v>
      </c>
    </row>
    <row r="49" spans="1:4" ht="15" customHeight="1">
      <c r="A49" s="26" t="s">
        <v>52</v>
      </c>
      <c r="B49" s="33" t="s">
        <v>364</v>
      </c>
      <c r="C49" s="182">
        <f>SUM('10.sz.Hiv.bev.'!G50)</f>
        <v>0</v>
      </c>
      <c r="D49" s="182">
        <f>SUM('10.sz.Hiv.bev.'!H50)</f>
        <v>0</v>
      </c>
    </row>
    <row r="50" spans="1:4" ht="15" customHeight="1">
      <c r="A50" s="141" t="s">
        <v>62</v>
      </c>
      <c r="B50" s="192"/>
      <c r="C50" s="254">
        <f>SUM('10.sz.Hiv.bev.'!G51)</f>
        <v>0</v>
      </c>
      <c r="D50" s="254">
        <f>SUM('10.sz.Hiv.bev.'!H51)</f>
        <v>0</v>
      </c>
    </row>
    <row r="51" spans="1:4" ht="15" customHeight="1">
      <c r="A51" s="134" t="s">
        <v>314</v>
      </c>
      <c r="B51" s="135" t="s">
        <v>315</v>
      </c>
      <c r="C51" s="182">
        <f>SUM('10.sz.Hiv.bev.'!G52)</f>
        <v>0</v>
      </c>
      <c r="D51" s="182">
        <f>SUM('10.sz.Hiv.bev.'!H52)</f>
        <v>0</v>
      </c>
    </row>
    <row r="52" spans="1:4" ht="15" customHeight="1">
      <c r="A52" s="134" t="s">
        <v>316</v>
      </c>
      <c r="B52" s="135" t="s">
        <v>317</v>
      </c>
      <c r="C52" s="182">
        <f>SUM('10.sz.Hiv.bev.'!G53)</f>
        <v>0</v>
      </c>
      <c r="D52" s="182">
        <f>SUM('10.sz.Hiv.bev.'!H53)</f>
        <v>0</v>
      </c>
    </row>
    <row r="53" spans="1:4" ht="15" customHeight="1">
      <c r="A53" s="134" t="s">
        <v>9</v>
      </c>
      <c r="B53" s="135" t="s">
        <v>318</v>
      </c>
      <c r="C53" s="182">
        <f>SUM('10.sz.Hiv.bev.'!G54)</f>
        <v>0</v>
      </c>
      <c r="D53" s="182">
        <f>SUM('10.sz.Hiv.bev.'!H54)</f>
        <v>0</v>
      </c>
    </row>
    <row r="54" spans="1:4" ht="15" customHeight="1">
      <c r="A54" s="134" t="s">
        <v>10</v>
      </c>
      <c r="B54" s="135" t="s">
        <v>319</v>
      </c>
      <c r="C54" s="182">
        <f>SUM('10.sz.Hiv.bev.'!G55)</f>
        <v>0</v>
      </c>
      <c r="D54" s="182">
        <f>SUM('10.sz.Hiv.bev.'!H55)</f>
        <v>0</v>
      </c>
    </row>
    <row r="55" spans="1:4" ht="15" customHeight="1">
      <c r="A55" s="134" t="s">
        <v>11</v>
      </c>
      <c r="B55" s="135" t="s">
        <v>320</v>
      </c>
      <c r="C55" s="182">
        <f>SUM('10.sz.Hiv.bev.'!G56)</f>
        <v>0</v>
      </c>
      <c r="D55" s="182">
        <f>SUM('10.sz.Hiv.bev.'!H56)</f>
        <v>0</v>
      </c>
    </row>
    <row r="56" spans="1:4" ht="15" customHeight="1">
      <c r="A56" s="26" t="s">
        <v>46</v>
      </c>
      <c r="B56" s="33" t="s">
        <v>321</v>
      </c>
      <c r="C56" s="182">
        <f>SUM('10.sz.Hiv.bev.'!G57)</f>
        <v>0</v>
      </c>
      <c r="D56" s="182">
        <f>SUM('10.sz.Hiv.bev.'!H57)</f>
        <v>0</v>
      </c>
    </row>
    <row r="57" spans="1:4" ht="15" customHeight="1">
      <c r="A57" s="137" t="s">
        <v>28</v>
      </c>
      <c r="B57" s="135" t="s">
        <v>352</v>
      </c>
      <c r="C57" s="182">
        <f>SUM('10.sz.Hiv.bev.'!G58)</f>
        <v>0</v>
      </c>
      <c r="D57" s="182">
        <f>SUM('10.sz.Hiv.bev.'!H58)</f>
        <v>0</v>
      </c>
    </row>
    <row r="58" spans="1:4" ht="15" customHeight="1">
      <c r="A58" s="137" t="s">
        <v>29</v>
      </c>
      <c r="B58" s="135" t="s">
        <v>353</v>
      </c>
      <c r="C58" s="182">
        <f>SUM('10.sz.Hiv.bev.'!G59)</f>
        <v>0</v>
      </c>
      <c r="D58" s="182">
        <f>SUM('10.sz.Hiv.bev.'!H59)</f>
        <v>0</v>
      </c>
    </row>
    <row r="59" spans="1:4" ht="15" customHeight="1">
      <c r="A59" s="137" t="s">
        <v>354</v>
      </c>
      <c r="B59" s="135" t="s">
        <v>355</v>
      </c>
      <c r="C59" s="182">
        <f>SUM('10.sz.Hiv.bev.'!G60)</f>
        <v>0</v>
      </c>
      <c r="D59" s="182">
        <f>SUM('10.sz.Hiv.bev.'!H60)</f>
        <v>0</v>
      </c>
    </row>
    <row r="60" spans="1:4" ht="15" customHeight="1">
      <c r="A60" s="137" t="s">
        <v>30</v>
      </c>
      <c r="B60" s="135" t="s">
        <v>356</v>
      </c>
      <c r="C60" s="182">
        <f>SUM('10.sz.Hiv.bev.'!G61)</f>
        <v>0</v>
      </c>
      <c r="D60" s="182">
        <f>SUM('10.sz.Hiv.bev.'!H61)</f>
        <v>0</v>
      </c>
    </row>
    <row r="61" spans="1:4" ht="15" customHeight="1">
      <c r="A61" s="137" t="s">
        <v>357</v>
      </c>
      <c r="B61" s="135" t="s">
        <v>358</v>
      </c>
      <c r="C61" s="182">
        <f>SUM('10.sz.Hiv.bev.'!G62)</f>
        <v>0</v>
      </c>
      <c r="D61" s="182">
        <f>SUM('10.sz.Hiv.bev.'!H62)</f>
        <v>0</v>
      </c>
    </row>
    <row r="62" spans="1:4" ht="15" customHeight="1">
      <c r="A62" s="26" t="s">
        <v>51</v>
      </c>
      <c r="B62" s="33" t="s">
        <v>359</v>
      </c>
      <c r="C62" s="182">
        <f>SUM('10.sz.Hiv.bev.'!G63)</f>
        <v>0</v>
      </c>
      <c r="D62" s="182">
        <f>SUM('10.sz.Hiv.bev.'!H63)</f>
        <v>0</v>
      </c>
    </row>
    <row r="63" spans="1:4" ht="15" customHeight="1">
      <c r="A63" s="137" t="s">
        <v>365</v>
      </c>
      <c r="B63" s="135" t="s">
        <v>366</v>
      </c>
      <c r="C63" s="182">
        <f>SUM('10.sz.Hiv.bev.'!G64)</f>
        <v>0</v>
      </c>
      <c r="D63" s="182">
        <f>SUM('10.sz.Hiv.bev.'!H64)</f>
        <v>0</v>
      </c>
    </row>
    <row r="64" spans="1:4" ht="15" customHeight="1">
      <c r="A64" s="134" t="s">
        <v>33</v>
      </c>
      <c r="B64" s="135" t="s">
        <v>367</v>
      </c>
      <c r="C64" s="182">
        <f>SUM('10.sz.Hiv.bev.'!G65)</f>
        <v>0</v>
      </c>
      <c r="D64" s="182">
        <f>SUM('10.sz.Hiv.bev.'!H65)</f>
        <v>0</v>
      </c>
    </row>
    <row r="65" spans="1:4" ht="15" customHeight="1">
      <c r="A65" s="137" t="s">
        <v>34</v>
      </c>
      <c r="B65" s="135" t="s">
        <v>368</v>
      </c>
      <c r="C65" s="182">
        <f>SUM('10.sz.Hiv.bev.'!G66)</f>
        <v>0</v>
      </c>
      <c r="D65" s="182">
        <f>SUM('10.sz.Hiv.bev.'!H66)</f>
        <v>0</v>
      </c>
    </row>
    <row r="66" spans="1:4" ht="15" customHeight="1">
      <c r="A66" s="26" t="s">
        <v>54</v>
      </c>
      <c r="B66" s="33" t="s">
        <v>369</v>
      </c>
      <c r="C66" s="182">
        <f>SUM('10.sz.Hiv.bev.'!G67)</f>
        <v>0</v>
      </c>
      <c r="D66" s="182">
        <f>SUM('10.sz.Hiv.bev.'!H67)</f>
        <v>0</v>
      </c>
    </row>
    <row r="67" spans="1:4" s="253" customFormat="1" ht="15" customHeight="1">
      <c r="A67" s="257" t="s">
        <v>61</v>
      </c>
      <c r="B67" s="258"/>
      <c r="C67" s="252">
        <f>SUM('10.sz.Hiv.bev.'!G68)</f>
        <v>0</v>
      </c>
      <c r="D67" s="252">
        <f>SUM('10.sz.Hiv.bev.'!H68)</f>
        <v>0</v>
      </c>
    </row>
    <row r="68" spans="1:4" ht="14.25">
      <c r="A68" s="259" t="s">
        <v>53</v>
      </c>
      <c r="B68" s="260" t="s">
        <v>370</v>
      </c>
      <c r="C68" s="261">
        <f>SUM('10.sz.Hiv.bev.'!G69)</f>
        <v>0</v>
      </c>
      <c r="D68" s="261">
        <f>SUM('10.sz.Hiv.bev.'!H69)</f>
        <v>2891089</v>
      </c>
    </row>
    <row r="69" spans="1:4" ht="14.25">
      <c r="A69" s="263" t="s">
        <v>69</v>
      </c>
      <c r="B69" s="264"/>
      <c r="C69" s="265">
        <f>SUM('10.sz.Hiv.bev.'!G70)</f>
        <v>0</v>
      </c>
      <c r="D69" s="265">
        <f>SUM('10.sz.Hiv.bev.'!H70)</f>
        <v>0</v>
      </c>
    </row>
    <row r="70" spans="1:4" ht="14.25">
      <c r="A70" s="263" t="s">
        <v>70</v>
      </c>
      <c r="B70" s="264"/>
      <c r="C70" s="265">
        <f>SUM('10.sz.Hiv.bev.'!G71)</f>
        <v>0</v>
      </c>
      <c r="D70" s="265">
        <f>SUM('10.sz.Hiv.bev.'!H71)</f>
        <v>0</v>
      </c>
    </row>
    <row r="71" spans="1:4" ht="14.25">
      <c r="A71" s="147" t="s">
        <v>35</v>
      </c>
      <c r="B71" s="134" t="s">
        <v>371</v>
      </c>
      <c r="C71" s="182">
        <f>SUM('10.sz.Hiv.bev.'!G72)</f>
        <v>0</v>
      </c>
      <c r="D71" s="182">
        <f>SUM('10.sz.Hiv.bev.'!H72)</f>
        <v>0</v>
      </c>
    </row>
    <row r="72" spans="1:4" ht="14.25">
      <c r="A72" s="137" t="s">
        <v>372</v>
      </c>
      <c r="B72" s="134" t="s">
        <v>373</v>
      </c>
      <c r="C72" s="182">
        <f>SUM('10.sz.Hiv.bev.'!G73)</f>
        <v>0</v>
      </c>
      <c r="D72" s="182">
        <f>SUM('10.sz.Hiv.bev.'!H73)</f>
        <v>0</v>
      </c>
    </row>
    <row r="73" spans="1:4" ht="14.25">
      <c r="A73" s="147" t="s">
        <v>36</v>
      </c>
      <c r="B73" s="134" t="s">
        <v>374</v>
      </c>
      <c r="C73" s="182">
        <f>SUM('10.sz.Hiv.bev.'!G74)</f>
        <v>0</v>
      </c>
      <c r="D73" s="182">
        <f>SUM('10.sz.Hiv.bev.'!H74)</f>
        <v>0</v>
      </c>
    </row>
    <row r="74" spans="1:4" ht="14.25">
      <c r="A74" s="28" t="s">
        <v>55</v>
      </c>
      <c r="B74" s="26" t="s">
        <v>375</v>
      </c>
      <c r="C74" s="182">
        <f>SUM('10.sz.Hiv.bev.'!G75)</f>
        <v>0</v>
      </c>
      <c r="D74" s="182">
        <f>SUM('10.sz.Hiv.bev.'!H75)</f>
        <v>0</v>
      </c>
    </row>
    <row r="75" spans="1:4" ht="14.25">
      <c r="A75" s="137" t="s">
        <v>37</v>
      </c>
      <c r="B75" s="134" t="s">
        <v>376</v>
      </c>
      <c r="C75" s="182">
        <f>SUM('10.sz.Hiv.bev.'!G76)</f>
        <v>0</v>
      </c>
      <c r="D75" s="182">
        <f>SUM('10.sz.Hiv.bev.'!H76)</f>
        <v>0</v>
      </c>
    </row>
    <row r="76" spans="1:4" ht="14.25">
      <c r="A76" s="147" t="s">
        <v>377</v>
      </c>
      <c r="B76" s="134" t="s">
        <v>378</v>
      </c>
      <c r="C76" s="182">
        <f>SUM('10.sz.Hiv.bev.'!G77)</f>
        <v>0</v>
      </c>
      <c r="D76" s="182">
        <f>SUM('10.sz.Hiv.bev.'!H77)</f>
        <v>0</v>
      </c>
    </row>
    <row r="77" spans="1:4" ht="14.25">
      <c r="A77" s="137" t="s">
        <v>38</v>
      </c>
      <c r="B77" s="134" t="s">
        <v>379</v>
      </c>
      <c r="C77" s="182">
        <f>SUM('10.sz.Hiv.bev.'!G78)</f>
        <v>0</v>
      </c>
      <c r="D77" s="182">
        <f>SUM('10.sz.Hiv.bev.'!H78)</f>
        <v>0</v>
      </c>
    </row>
    <row r="78" spans="1:4" ht="14.25">
      <c r="A78" s="147" t="s">
        <v>380</v>
      </c>
      <c r="B78" s="134" t="s">
        <v>381</v>
      </c>
      <c r="C78" s="182">
        <f>SUM('10.sz.Hiv.bev.'!G79)</f>
        <v>0</v>
      </c>
      <c r="D78" s="182">
        <f>SUM('10.sz.Hiv.bev.'!H79)</f>
        <v>0</v>
      </c>
    </row>
    <row r="79" spans="1:4" ht="14.25">
      <c r="A79" s="39" t="s">
        <v>56</v>
      </c>
      <c r="B79" s="26" t="s">
        <v>382</v>
      </c>
      <c r="C79" s="182">
        <f>SUM('10.sz.Hiv.bev.'!G80)</f>
        <v>0</v>
      </c>
      <c r="D79" s="182">
        <f>SUM('10.sz.Hiv.bev.'!H80)</f>
        <v>0</v>
      </c>
    </row>
    <row r="80" spans="1:4" ht="14.25">
      <c r="A80" s="134" t="s">
        <v>67</v>
      </c>
      <c r="B80" s="134" t="s">
        <v>383</v>
      </c>
      <c r="C80" s="182">
        <f>SUM('10.sz.Hiv.bev.'!G81)</f>
        <v>704509</v>
      </c>
      <c r="D80" s="182">
        <f>SUM('10.sz.Hiv.bev.'!H81)</f>
        <v>1210543</v>
      </c>
    </row>
    <row r="81" spans="1:4" ht="14.25">
      <c r="A81" s="134" t="s">
        <v>68</v>
      </c>
      <c r="B81" s="134" t="s">
        <v>383</v>
      </c>
      <c r="C81" s="182">
        <f>SUM('10.sz.Hiv.bev.'!G82)</f>
        <v>0</v>
      </c>
      <c r="D81" s="182">
        <f>SUM('10.sz.Hiv.bev.'!H82)</f>
        <v>0</v>
      </c>
    </row>
    <row r="82" spans="1:4" ht="14.25">
      <c r="A82" s="134" t="s">
        <v>65</v>
      </c>
      <c r="B82" s="134" t="s">
        <v>384</v>
      </c>
      <c r="C82" s="182">
        <f>SUM('10.sz.Hiv.bev.'!G83)</f>
        <v>0</v>
      </c>
      <c r="D82" s="182">
        <f>SUM('10.sz.Hiv.bev.'!H83)</f>
        <v>0</v>
      </c>
    </row>
    <row r="83" spans="1:4" ht="14.25">
      <c r="A83" s="134" t="s">
        <v>66</v>
      </c>
      <c r="B83" s="134" t="s">
        <v>384</v>
      </c>
      <c r="C83" s="182">
        <f>SUM('10.sz.Hiv.bev.'!G84)</f>
        <v>0</v>
      </c>
      <c r="D83" s="182">
        <f>SUM('10.sz.Hiv.bev.'!H84)</f>
        <v>0</v>
      </c>
    </row>
    <row r="84" spans="1:4" ht="14.25">
      <c r="A84" s="26" t="s">
        <v>57</v>
      </c>
      <c r="B84" s="26" t="s">
        <v>385</v>
      </c>
      <c r="C84" s="182">
        <f>SUM('10.sz.Hiv.bev.'!G85)</f>
        <v>704509</v>
      </c>
      <c r="D84" s="182">
        <f>SUM('10.sz.Hiv.bev.'!H85)</f>
        <v>1210543</v>
      </c>
    </row>
    <row r="85" spans="1:4" ht="14.25">
      <c r="A85" s="147" t="s">
        <v>386</v>
      </c>
      <c r="B85" s="134" t="s">
        <v>387</v>
      </c>
      <c r="C85" s="182">
        <f>SUM('10.sz.Hiv.bev.'!G86)</f>
        <v>0</v>
      </c>
      <c r="D85" s="182">
        <f>SUM('10.sz.Hiv.bev.'!H86)</f>
        <v>0</v>
      </c>
    </row>
    <row r="86" spans="1:4" ht="14.25">
      <c r="A86" s="147" t="s">
        <v>388</v>
      </c>
      <c r="B86" s="134" t="s">
        <v>389</v>
      </c>
      <c r="C86" s="182">
        <f>SUM('10.sz.Hiv.bev.'!G87)</f>
        <v>0</v>
      </c>
      <c r="D86" s="182">
        <f>SUM('10.sz.Hiv.bev.'!H87)</f>
        <v>0</v>
      </c>
    </row>
    <row r="87" spans="1:4" ht="14.25">
      <c r="A87" s="147" t="s">
        <v>390</v>
      </c>
      <c r="B87" s="134" t="s">
        <v>391</v>
      </c>
      <c r="C87" s="182">
        <f>SUM('10.sz.Hiv.bev.'!G88)</f>
        <v>104046686</v>
      </c>
      <c r="D87" s="182">
        <f>SUM('10.sz.Hiv.bev.'!H88)</f>
        <v>115016558</v>
      </c>
    </row>
    <row r="88" spans="1:4" ht="14.25">
      <c r="A88" s="147" t="s">
        <v>392</v>
      </c>
      <c r="B88" s="134" t="s">
        <v>393</v>
      </c>
      <c r="C88" s="182">
        <f>SUM('10.sz.Hiv.bev.'!G89)</f>
        <v>0</v>
      </c>
      <c r="D88" s="182">
        <f>SUM('10.sz.Hiv.bev.'!H89)</f>
        <v>0</v>
      </c>
    </row>
    <row r="89" spans="1:4" ht="14.25">
      <c r="A89" s="137" t="s">
        <v>39</v>
      </c>
      <c r="B89" s="134" t="s">
        <v>394</v>
      </c>
      <c r="C89" s="182">
        <f>SUM('10.sz.Hiv.bev.'!G90)</f>
        <v>0</v>
      </c>
      <c r="D89" s="182">
        <f>SUM('10.sz.Hiv.bev.'!H90)</f>
        <v>0</v>
      </c>
    </row>
    <row r="90" spans="1:4" ht="14.25">
      <c r="A90" s="28" t="s">
        <v>58</v>
      </c>
      <c r="B90" s="26" t="s">
        <v>395</v>
      </c>
      <c r="C90" s="182">
        <f>SUM('10.sz.Hiv.bev.'!G91)</f>
        <v>104751195</v>
      </c>
      <c r="D90" s="182">
        <f>SUM('10.sz.Hiv.bev.'!H91)</f>
        <v>116227101</v>
      </c>
    </row>
    <row r="91" spans="1:4" ht="14.25">
      <c r="A91" s="137" t="s">
        <v>396</v>
      </c>
      <c r="B91" s="134" t="s">
        <v>397</v>
      </c>
      <c r="C91" s="182">
        <f>SUM('10.sz.Hiv.bev.'!G92)</f>
        <v>0</v>
      </c>
      <c r="D91" s="182">
        <f>SUM('10.sz.Hiv.bev.'!H92)</f>
        <v>0</v>
      </c>
    </row>
    <row r="92" spans="1:4" ht="14.25">
      <c r="A92" s="137" t="s">
        <v>398</v>
      </c>
      <c r="B92" s="134" t="s">
        <v>399</v>
      </c>
      <c r="C92" s="182">
        <f>SUM('10.sz.Hiv.bev.'!G93)</f>
        <v>0</v>
      </c>
      <c r="D92" s="182">
        <f>SUM('10.sz.Hiv.bev.'!H93)</f>
        <v>0</v>
      </c>
    </row>
    <row r="93" spans="1:4" ht="14.25">
      <c r="A93" s="147" t="s">
        <v>400</v>
      </c>
      <c r="B93" s="134" t="s">
        <v>401</v>
      </c>
      <c r="C93" s="182">
        <f>SUM('10.sz.Hiv.bev.'!G94)</f>
        <v>0</v>
      </c>
      <c r="D93" s="182">
        <f>SUM('10.sz.Hiv.bev.'!H94)</f>
        <v>0</v>
      </c>
    </row>
    <row r="94" spans="1:4" ht="14.25">
      <c r="A94" s="147" t="s">
        <v>40</v>
      </c>
      <c r="B94" s="134" t="s">
        <v>402</v>
      </c>
      <c r="C94" s="182">
        <f>SUM('10.sz.Hiv.bev.'!G95)</f>
        <v>0</v>
      </c>
      <c r="D94" s="182">
        <f>SUM('10.sz.Hiv.bev.'!H95)</f>
        <v>0</v>
      </c>
    </row>
    <row r="95" spans="1:4" ht="14.25">
      <c r="A95" s="39" t="s">
        <v>59</v>
      </c>
      <c r="B95" s="26" t="s">
        <v>403</v>
      </c>
      <c r="C95" s="182">
        <f>SUM('10.sz.Hiv.bev.'!G96)</f>
        <v>0</v>
      </c>
      <c r="D95" s="182">
        <f>SUM('10.sz.Hiv.bev.'!H96)</f>
        <v>0</v>
      </c>
    </row>
    <row r="96" spans="1:4" ht="14.25">
      <c r="A96" s="28" t="s">
        <v>404</v>
      </c>
      <c r="B96" s="26" t="s">
        <v>405</v>
      </c>
      <c r="C96" s="182">
        <f>SUM('10.sz.Hiv.bev.'!G97)</f>
        <v>0</v>
      </c>
      <c r="D96" s="182">
        <f>SUM('10.sz.Hiv.bev.'!H97)</f>
        <v>0</v>
      </c>
    </row>
    <row r="97" spans="1:4" s="243" customFormat="1" ht="14.25">
      <c r="A97" s="208" t="s">
        <v>60</v>
      </c>
      <c r="B97" s="209" t="s">
        <v>406</v>
      </c>
      <c r="C97" s="236">
        <f>SUM('10.sz.Hiv.bev.'!G98)</f>
        <v>104751195</v>
      </c>
      <c r="D97" s="236">
        <f>SUM('10.sz.Hiv.bev.'!H98)</f>
        <v>116227101</v>
      </c>
    </row>
    <row r="98" spans="1:4" ht="14.25">
      <c r="A98" s="205" t="s">
        <v>42</v>
      </c>
      <c r="B98" s="244"/>
      <c r="C98" s="239">
        <f>SUM('10.sz.Hiv.bev.'!G99)</f>
        <v>104751195</v>
      </c>
      <c r="D98" s="239">
        <f>SUM('10.sz.Hiv.bev.'!H99)</f>
        <v>119118190</v>
      </c>
    </row>
    <row r="99" ht="14.25">
      <c r="C99" s="182">
        <f>SUM('10.sz.Hiv.bev.'!G100)</f>
        <v>0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0"/>
  <sheetViews>
    <sheetView zoomScalePageLayoutView="0" workbookViewId="0" topLeftCell="A76">
      <selection activeCell="I89" sqref="I89"/>
    </sheetView>
  </sheetViews>
  <sheetFormatPr defaultColWidth="9.140625" defaultRowHeight="15"/>
  <cols>
    <col min="1" max="1" width="92.57421875" style="44" customWidth="1"/>
    <col min="2" max="2" width="9.140625" style="44" customWidth="1"/>
    <col min="3" max="3" width="13.00390625" style="44" customWidth="1"/>
    <col min="4" max="4" width="14.140625" style="44" customWidth="1"/>
    <col min="5" max="16384" width="9.140625" style="44" customWidth="1"/>
  </cols>
  <sheetData>
    <row r="1" spans="1:8" ht="24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6" ht="24" customHeight="1">
      <c r="A2" s="305" t="s">
        <v>459</v>
      </c>
      <c r="B2" s="306"/>
      <c r="C2" s="306"/>
      <c r="D2" s="306"/>
      <c r="F2" s="193"/>
    </row>
    <row r="3" spans="1:4" ht="15">
      <c r="A3" s="45"/>
      <c r="D3" s="44" t="s">
        <v>96</v>
      </c>
    </row>
    <row r="4" ht="15">
      <c r="A4" s="46" t="s">
        <v>82</v>
      </c>
    </row>
    <row r="5" spans="1:4" ht="30.75">
      <c r="A5" s="163" t="s">
        <v>119</v>
      </c>
      <c r="B5" s="47" t="s">
        <v>98</v>
      </c>
      <c r="C5" s="47" t="s">
        <v>76</v>
      </c>
      <c r="D5" s="47" t="s">
        <v>99</v>
      </c>
    </row>
    <row r="6" spans="1:4" ht="15" customHeight="1">
      <c r="A6" s="53" t="s">
        <v>291</v>
      </c>
      <c r="B6" s="58" t="s">
        <v>292</v>
      </c>
      <c r="C6" s="195">
        <f>SUM('11.sz.Ovi bev.'!G7)</f>
        <v>0</v>
      </c>
      <c r="D6" s="195">
        <f>SUM('11.sz.Ovi bev.'!H7)</f>
        <v>0</v>
      </c>
    </row>
    <row r="7" spans="1:4" ht="15" customHeight="1">
      <c r="A7" s="54" t="s">
        <v>293</v>
      </c>
      <c r="B7" s="58" t="s">
        <v>294</v>
      </c>
      <c r="C7" s="195">
        <f>SUM('11.sz.Ovi bev.'!G8)</f>
        <v>0</v>
      </c>
      <c r="D7" s="195">
        <f>SUM('11.sz.Ovi bev.'!H8)</f>
        <v>0</v>
      </c>
    </row>
    <row r="8" spans="1:4" ht="15" customHeight="1">
      <c r="A8" s="54" t="s">
        <v>295</v>
      </c>
      <c r="B8" s="58" t="s">
        <v>298</v>
      </c>
      <c r="C8" s="195">
        <f>SUM('11.sz.Ovi bev.'!G9)</f>
        <v>0</v>
      </c>
      <c r="D8" s="195">
        <f>SUM('11.sz.Ovi bev.'!H9)</f>
        <v>0</v>
      </c>
    </row>
    <row r="9" spans="1:4" ht="15" customHeight="1">
      <c r="A9" s="54" t="s">
        <v>299</v>
      </c>
      <c r="B9" s="58" t="s">
        <v>300</v>
      </c>
      <c r="C9" s="195">
        <f>SUM('11.sz.Ovi bev.'!G10)</f>
        <v>0</v>
      </c>
      <c r="D9" s="195">
        <f>SUM('11.sz.Ovi bev.'!H10)</f>
        <v>0</v>
      </c>
    </row>
    <row r="10" spans="1:4" ht="15" customHeight="1">
      <c r="A10" s="54" t="s">
        <v>301</v>
      </c>
      <c r="B10" s="58" t="s">
        <v>302</v>
      </c>
      <c r="C10" s="195">
        <f>SUM('11.sz.Ovi bev.'!G11)</f>
        <v>0</v>
      </c>
      <c r="D10" s="195">
        <f>SUM('11.sz.Ovi bev.'!H11)</f>
        <v>0</v>
      </c>
    </row>
    <row r="11" spans="1:4" ht="15" customHeight="1">
      <c r="A11" s="54" t="s">
        <v>303</v>
      </c>
      <c r="B11" s="58" t="s">
        <v>304</v>
      </c>
      <c r="C11" s="195">
        <f>SUM('11.sz.Ovi bev.'!G12)</f>
        <v>0</v>
      </c>
      <c r="D11" s="195">
        <f>SUM('11.sz.Ovi bev.'!H12)</f>
        <v>0</v>
      </c>
    </row>
    <row r="12" spans="1:4" ht="15" customHeight="1">
      <c r="A12" s="59" t="s">
        <v>44</v>
      </c>
      <c r="B12" s="67" t="s">
        <v>305</v>
      </c>
      <c r="C12" s="195">
        <f>SUM('11.sz.Ovi bev.'!G13)</f>
        <v>0</v>
      </c>
      <c r="D12" s="195">
        <f>SUM('11.sz.Ovi bev.'!H13)</f>
        <v>0</v>
      </c>
    </row>
    <row r="13" spans="1:4" ht="15" customHeight="1">
      <c r="A13" s="54" t="s">
        <v>306</v>
      </c>
      <c r="B13" s="58" t="s">
        <v>307</v>
      </c>
      <c r="C13" s="195">
        <f>SUM('11.sz.Ovi bev.'!G14)</f>
        <v>0</v>
      </c>
      <c r="D13" s="195">
        <f>SUM('11.sz.Ovi bev.'!H14)</f>
        <v>0</v>
      </c>
    </row>
    <row r="14" spans="1:4" ht="15" customHeight="1">
      <c r="A14" s="54" t="s">
        <v>308</v>
      </c>
      <c r="B14" s="58" t="s">
        <v>309</v>
      </c>
      <c r="C14" s="195">
        <f>SUM('11.sz.Ovi bev.'!G15)</f>
        <v>0</v>
      </c>
      <c r="D14" s="195">
        <f>SUM('11.sz.Ovi bev.'!H15)</f>
        <v>0</v>
      </c>
    </row>
    <row r="15" spans="1:4" ht="15" customHeight="1">
      <c r="A15" s="54" t="s">
        <v>6</v>
      </c>
      <c r="B15" s="58" t="s">
        <v>310</v>
      </c>
      <c r="C15" s="195">
        <f>SUM('11.sz.Ovi bev.'!G16)</f>
        <v>0</v>
      </c>
      <c r="D15" s="195">
        <f>SUM('11.sz.Ovi bev.'!H16)</f>
        <v>0</v>
      </c>
    </row>
    <row r="16" spans="1:4" ht="15" customHeight="1">
      <c r="A16" s="54" t="s">
        <v>7</v>
      </c>
      <c r="B16" s="58" t="s">
        <v>311</v>
      </c>
      <c r="C16" s="195">
        <f>SUM('11.sz.Ovi bev.'!G17)</f>
        <v>0</v>
      </c>
      <c r="D16" s="195">
        <f>SUM('11.sz.Ovi bev.'!H17)</f>
        <v>0</v>
      </c>
    </row>
    <row r="17" spans="1:4" ht="15" customHeight="1">
      <c r="A17" s="54" t="s">
        <v>8</v>
      </c>
      <c r="B17" s="58" t="s">
        <v>312</v>
      </c>
      <c r="C17" s="195">
        <f>SUM('11.sz.Ovi bev.'!G18)</f>
        <v>0</v>
      </c>
      <c r="D17" s="195">
        <f>SUM('11.sz.Ovi bev.'!H18)</f>
        <v>0</v>
      </c>
    </row>
    <row r="18" spans="1:4" ht="15" customHeight="1">
      <c r="A18" s="59" t="s">
        <v>45</v>
      </c>
      <c r="B18" s="67" t="s">
        <v>313</v>
      </c>
      <c r="C18" s="195">
        <f>SUM('11.sz.Ovi bev.'!G19)</f>
        <v>0</v>
      </c>
      <c r="D18" s="195">
        <f>SUM('11.sz.Ovi bev.'!H19)</f>
        <v>0</v>
      </c>
    </row>
    <row r="19" spans="1:4" ht="15" customHeight="1">
      <c r="A19" s="54" t="s">
        <v>12</v>
      </c>
      <c r="B19" s="58" t="s">
        <v>322</v>
      </c>
      <c r="C19" s="195">
        <f>SUM('11.sz.Ovi bev.'!G20)</f>
        <v>0</v>
      </c>
      <c r="D19" s="195">
        <f>SUM('11.sz.Ovi bev.'!H20)</f>
        <v>0</v>
      </c>
    </row>
    <row r="20" spans="1:4" ht="15" customHeight="1">
      <c r="A20" s="54" t="s">
        <v>13</v>
      </c>
      <c r="B20" s="58" t="s">
        <v>323</v>
      </c>
      <c r="C20" s="195">
        <f>SUM('11.sz.Ovi bev.'!G21)</f>
        <v>0</v>
      </c>
      <c r="D20" s="195">
        <f>SUM('11.sz.Ovi bev.'!H21)</f>
        <v>0</v>
      </c>
    </row>
    <row r="21" spans="1:4" ht="15" customHeight="1">
      <c r="A21" s="59" t="s">
        <v>47</v>
      </c>
      <c r="B21" s="67" t="s">
        <v>324</v>
      </c>
      <c r="C21" s="195">
        <f>SUM('11.sz.Ovi bev.'!G22)</f>
        <v>0</v>
      </c>
      <c r="D21" s="195">
        <f>SUM('11.sz.Ovi bev.'!H22)</f>
        <v>0</v>
      </c>
    </row>
    <row r="22" spans="1:4" ht="15" customHeight="1">
      <c r="A22" s="54" t="s">
        <v>14</v>
      </c>
      <c r="B22" s="58" t="s">
        <v>325</v>
      </c>
      <c r="C22" s="195">
        <f>SUM('11.sz.Ovi bev.'!G23)</f>
        <v>0</v>
      </c>
      <c r="D22" s="195">
        <f>SUM('11.sz.Ovi bev.'!H23)</f>
        <v>0</v>
      </c>
    </row>
    <row r="23" spans="1:4" ht="15" customHeight="1">
      <c r="A23" s="54" t="s">
        <v>15</v>
      </c>
      <c r="B23" s="58" t="s">
        <v>326</v>
      </c>
      <c r="C23" s="195">
        <f>SUM('11.sz.Ovi bev.'!G24)</f>
        <v>0</v>
      </c>
      <c r="D23" s="195">
        <f>SUM('11.sz.Ovi bev.'!H24)</f>
        <v>0</v>
      </c>
    </row>
    <row r="24" spans="1:4" ht="15" customHeight="1">
      <c r="A24" s="54" t="s">
        <v>16</v>
      </c>
      <c r="B24" s="58" t="s">
        <v>327</v>
      </c>
      <c r="C24" s="195">
        <f>SUM('11.sz.Ovi bev.'!G25)</f>
        <v>0</v>
      </c>
      <c r="D24" s="195">
        <f>SUM('11.sz.Ovi bev.'!H25)</f>
        <v>0</v>
      </c>
    </row>
    <row r="25" spans="1:4" ht="15" customHeight="1">
      <c r="A25" s="54" t="s">
        <v>17</v>
      </c>
      <c r="B25" s="58" t="s">
        <v>328</v>
      </c>
      <c r="C25" s="195">
        <f>SUM('11.sz.Ovi bev.'!G26)</f>
        <v>0</v>
      </c>
      <c r="D25" s="195">
        <f>SUM('11.sz.Ovi bev.'!H26)</f>
        <v>0</v>
      </c>
    </row>
    <row r="26" spans="1:4" ht="15" customHeight="1">
      <c r="A26" s="54" t="s">
        <v>18</v>
      </c>
      <c r="B26" s="58" t="s">
        <v>329</v>
      </c>
      <c r="C26" s="195">
        <f>SUM('11.sz.Ovi bev.'!G27)</f>
        <v>0</v>
      </c>
      <c r="D26" s="195">
        <f>SUM('11.sz.Ovi bev.'!H27)</f>
        <v>0</v>
      </c>
    </row>
    <row r="27" spans="1:4" ht="15" customHeight="1">
      <c r="A27" s="54" t="s">
        <v>330</v>
      </c>
      <c r="B27" s="58" t="s">
        <v>331</v>
      </c>
      <c r="C27" s="195">
        <f>SUM('11.sz.Ovi bev.'!G28)</f>
        <v>0</v>
      </c>
      <c r="D27" s="195">
        <f>SUM('11.sz.Ovi bev.'!H28)</f>
        <v>0</v>
      </c>
    </row>
    <row r="28" spans="1:4" ht="15" customHeight="1">
      <c r="A28" s="54" t="s">
        <v>19</v>
      </c>
      <c r="B28" s="58" t="s">
        <v>332</v>
      </c>
      <c r="C28" s="195">
        <f>SUM('11.sz.Ovi bev.'!G29)</f>
        <v>0</v>
      </c>
      <c r="D28" s="195">
        <f>SUM('11.sz.Ovi bev.'!H29)</f>
        <v>0</v>
      </c>
    </row>
    <row r="29" spans="1:4" ht="15" customHeight="1">
      <c r="A29" s="54" t="s">
        <v>20</v>
      </c>
      <c r="B29" s="58" t="s">
        <v>333</v>
      </c>
      <c r="C29" s="195">
        <f>SUM('11.sz.Ovi bev.'!G30)</f>
        <v>0</v>
      </c>
      <c r="D29" s="195">
        <f>SUM('11.sz.Ovi bev.'!H30)</f>
        <v>0</v>
      </c>
    </row>
    <row r="30" spans="1:4" ht="15" customHeight="1">
      <c r="A30" s="59" t="s">
        <v>48</v>
      </c>
      <c r="B30" s="67" t="s">
        <v>334</v>
      </c>
      <c r="C30" s="195">
        <f>SUM('11.sz.Ovi bev.'!G31)</f>
        <v>0</v>
      </c>
      <c r="D30" s="195">
        <f>SUM('11.sz.Ovi bev.'!H31)</f>
        <v>0</v>
      </c>
    </row>
    <row r="31" spans="1:4" ht="15" customHeight="1">
      <c r="A31" s="54" t="s">
        <v>21</v>
      </c>
      <c r="B31" s="58" t="s">
        <v>335</v>
      </c>
      <c r="C31" s="195">
        <f>SUM('11.sz.Ovi bev.'!G32)</f>
        <v>0</v>
      </c>
      <c r="D31" s="195">
        <f>SUM('11.sz.Ovi bev.'!H32)</f>
        <v>0</v>
      </c>
    </row>
    <row r="32" spans="1:4" ht="15" customHeight="1">
      <c r="A32" s="59" t="s">
        <v>49</v>
      </c>
      <c r="B32" s="67" t="s">
        <v>336</v>
      </c>
      <c r="C32" s="195">
        <f>SUM('11.sz.Ovi bev.'!G33)</f>
        <v>0</v>
      </c>
      <c r="D32" s="195">
        <f>SUM('11.sz.Ovi bev.'!H33)</f>
        <v>0</v>
      </c>
    </row>
    <row r="33" spans="1:4" ht="15" customHeight="1">
      <c r="A33" s="15" t="s">
        <v>337</v>
      </c>
      <c r="B33" s="58" t="s">
        <v>338</v>
      </c>
      <c r="C33" s="195">
        <f>SUM('11.sz.Ovi bev.'!G34)</f>
        <v>0</v>
      </c>
      <c r="D33" s="195">
        <f>SUM('11.sz.Ovi bev.'!H34)</f>
        <v>200000</v>
      </c>
    </row>
    <row r="34" spans="1:4" ht="15" customHeight="1">
      <c r="A34" s="15" t="s">
        <v>22</v>
      </c>
      <c r="B34" s="58" t="s">
        <v>339</v>
      </c>
      <c r="C34" s="195">
        <f>SUM('11.sz.Ovi bev.'!G35)</f>
        <v>0</v>
      </c>
      <c r="D34" s="195">
        <f>SUM('11.sz.Ovi bev.'!H35)</f>
        <v>0</v>
      </c>
    </row>
    <row r="35" spans="1:4" ht="15" customHeight="1">
      <c r="A35" s="15" t="s">
        <v>23</v>
      </c>
      <c r="B35" s="58" t="s">
        <v>340</v>
      </c>
      <c r="C35" s="195">
        <f>SUM('11.sz.Ovi bev.'!G36)</f>
        <v>0</v>
      </c>
      <c r="D35" s="195">
        <f>SUM('11.sz.Ovi bev.'!H36)</f>
        <v>0</v>
      </c>
    </row>
    <row r="36" spans="1:4" ht="15" customHeight="1">
      <c r="A36" s="15" t="s">
        <v>24</v>
      </c>
      <c r="B36" s="58" t="s">
        <v>341</v>
      </c>
      <c r="C36" s="195">
        <f>SUM('11.sz.Ovi bev.'!G37)</f>
        <v>0</v>
      </c>
      <c r="D36" s="195">
        <f>SUM('11.sz.Ovi bev.'!H37)</f>
        <v>70000</v>
      </c>
    </row>
    <row r="37" spans="1:4" ht="15" customHeight="1">
      <c r="A37" s="15" t="s">
        <v>342</v>
      </c>
      <c r="B37" s="58" t="s">
        <v>343</v>
      </c>
      <c r="C37" s="195">
        <f>SUM('11.sz.Ovi bev.'!G38)</f>
        <v>14000000</v>
      </c>
      <c r="D37" s="195">
        <f>SUM('11.sz.Ovi bev.'!H38)</f>
        <v>21700000</v>
      </c>
    </row>
    <row r="38" spans="1:4" ht="15" customHeight="1">
      <c r="A38" s="15" t="s">
        <v>344</v>
      </c>
      <c r="B38" s="58" t="s">
        <v>345</v>
      </c>
      <c r="C38" s="195">
        <f>SUM('11.sz.Ovi bev.'!G39)</f>
        <v>4500000</v>
      </c>
      <c r="D38" s="195">
        <f>SUM('11.sz.Ovi bev.'!H39)</f>
        <v>5879278</v>
      </c>
    </row>
    <row r="39" spans="1:4" ht="15" customHeight="1">
      <c r="A39" s="15" t="s">
        <v>346</v>
      </c>
      <c r="B39" s="58" t="s">
        <v>347</v>
      </c>
      <c r="C39" s="195">
        <f>SUM('11.sz.Ovi bev.'!G40)</f>
        <v>0</v>
      </c>
      <c r="D39" s="195">
        <f>SUM('11.sz.Ovi bev.'!H40)</f>
        <v>11040</v>
      </c>
    </row>
    <row r="40" spans="1:4" ht="15" customHeight="1">
      <c r="A40" s="15" t="s">
        <v>25</v>
      </c>
      <c r="B40" s="58" t="s">
        <v>348</v>
      </c>
      <c r="C40" s="195">
        <f>SUM('11.sz.Ovi bev.'!G41)</f>
        <v>0</v>
      </c>
      <c r="D40" s="195">
        <f>SUM('11.sz.Ovi bev.'!H41)</f>
        <v>0</v>
      </c>
    </row>
    <row r="41" spans="1:4" ht="15" customHeight="1">
      <c r="A41" s="15" t="s">
        <v>26</v>
      </c>
      <c r="B41" s="58" t="s">
        <v>349</v>
      </c>
      <c r="C41" s="195">
        <f>SUM('11.sz.Ovi bev.'!G42)</f>
        <v>0</v>
      </c>
      <c r="D41" s="195">
        <f>SUM('11.sz.Ovi bev.'!H42)</f>
        <v>0</v>
      </c>
    </row>
    <row r="42" spans="1:4" ht="15" customHeight="1">
      <c r="A42" s="15" t="s">
        <v>27</v>
      </c>
      <c r="B42" s="58" t="s">
        <v>350</v>
      </c>
      <c r="C42" s="195">
        <f>SUM('11.sz.Ovi bev.'!G43)</f>
        <v>0</v>
      </c>
      <c r="D42" s="195">
        <v>10000</v>
      </c>
    </row>
    <row r="43" spans="1:4" ht="15" customHeight="1">
      <c r="A43" s="14" t="s">
        <v>50</v>
      </c>
      <c r="B43" s="67" t="s">
        <v>351</v>
      </c>
      <c r="C43" s="195">
        <f>SUM('11.sz.Ovi bev.'!G44)</f>
        <v>0</v>
      </c>
      <c r="D43" s="195">
        <f>SUM(D33:D42)</f>
        <v>27870318</v>
      </c>
    </row>
    <row r="44" spans="1:4" ht="15" customHeight="1">
      <c r="A44" s="15" t="s">
        <v>360</v>
      </c>
      <c r="B44" s="58" t="s">
        <v>361</v>
      </c>
      <c r="C44" s="195">
        <f>SUM('11.sz.Ovi bev.'!G45)</f>
        <v>18500000</v>
      </c>
      <c r="D44" s="195">
        <v>0</v>
      </c>
    </row>
    <row r="45" spans="1:4" ht="15" customHeight="1">
      <c r="A45" s="54" t="s">
        <v>31</v>
      </c>
      <c r="B45" s="58" t="s">
        <v>362</v>
      </c>
      <c r="C45" s="195">
        <f>SUM('11.sz.Ovi bev.'!G46)</f>
        <v>0</v>
      </c>
      <c r="D45" s="195">
        <f>SUM('11.sz.Ovi bev.'!H46)</f>
        <v>0</v>
      </c>
    </row>
    <row r="46" spans="1:4" ht="15" customHeight="1">
      <c r="A46" s="54"/>
      <c r="B46" s="58" t="s">
        <v>363</v>
      </c>
      <c r="C46" s="195">
        <f>SUM('11.sz.Ovi bev.'!G47)</f>
        <v>0</v>
      </c>
      <c r="D46" s="195">
        <f>SUM('11.sz.Ovi bev.'!H47)</f>
        <v>0</v>
      </c>
    </row>
    <row r="47" spans="1:4" ht="15" customHeight="1">
      <c r="A47" s="15" t="s">
        <v>32</v>
      </c>
      <c r="B47" s="58" t="s">
        <v>296</v>
      </c>
      <c r="C47" s="195">
        <f>SUM('11.sz.Ovi bev.'!G48)</f>
        <v>0</v>
      </c>
      <c r="D47" s="195">
        <f>SUM('11.sz.Ovi bev.'!H48)</f>
        <v>0</v>
      </c>
    </row>
    <row r="48" spans="1:4" ht="15" customHeight="1">
      <c r="A48" s="59" t="s">
        <v>52</v>
      </c>
      <c r="B48" s="67" t="s">
        <v>364</v>
      </c>
      <c r="C48" s="195">
        <f>SUM('11.sz.Ovi bev.'!G49)</f>
        <v>0</v>
      </c>
      <c r="D48" s="195">
        <f>SUM('11.sz.Ovi bev.'!H49)</f>
        <v>0</v>
      </c>
    </row>
    <row r="49" spans="1:4" ht="15" customHeight="1">
      <c r="A49" s="30" t="s">
        <v>62</v>
      </c>
      <c r="B49" s="194"/>
      <c r="C49" s="278">
        <f>SUM('11.sz.Ovi bev.'!G50)</f>
        <v>0</v>
      </c>
      <c r="D49" s="195">
        <f>SUM('11.sz.Ovi bev.'!H50)</f>
        <v>0</v>
      </c>
    </row>
    <row r="50" spans="1:4" ht="15" customHeight="1">
      <c r="A50" s="54" t="s">
        <v>314</v>
      </c>
      <c r="B50" s="58" t="s">
        <v>315</v>
      </c>
      <c r="C50" s="195">
        <f>SUM('11.sz.Ovi bev.'!G51)</f>
        <v>0</v>
      </c>
      <c r="D50" s="195">
        <f>SUM('11.sz.Ovi bev.'!H51)</f>
        <v>0</v>
      </c>
    </row>
    <row r="51" spans="1:4" ht="15" customHeight="1">
      <c r="A51" s="54" t="s">
        <v>316</v>
      </c>
      <c r="B51" s="58" t="s">
        <v>317</v>
      </c>
      <c r="C51" s="195">
        <f>SUM('11.sz.Ovi bev.'!G52)</f>
        <v>0</v>
      </c>
      <c r="D51" s="195">
        <f>SUM('11.sz.Ovi bev.'!H52)</f>
        <v>0</v>
      </c>
    </row>
    <row r="52" spans="1:4" ht="15" customHeight="1">
      <c r="A52" s="54" t="s">
        <v>9</v>
      </c>
      <c r="B52" s="58" t="s">
        <v>318</v>
      </c>
      <c r="C52" s="195">
        <f>SUM('11.sz.Ovi bev.'!G53)</f>
        <v>0</v>
      </c>
      <c r="D52" s="195">
        <f>SUM('11.sz.Ovi bev.'!H53)</f>
        <v>0</v>
      </c>
    </row>
    <row r="53" spans="1:4" ht="15" customHeight="1">
      <c r="A53" s="54" t="s">
        <v>10</v>
      </c>
      <c r="B53" s="58" t="s">
        <v>319</v>
      </c>
      <c r="C53" s="195">
        <f>SUM('11.sz.Ovi bev.'!G54)</f>
        <v>0</v>
      </c>
      <c r="D53" s="195">
        <f>SUM('11.sz.Ovi bev.'!H54)</f>
        <v>0</v>
      </c>
    </row>
    <row r="54" spans="1:4" ht="15" customHeight="1">
      <c r="A54" s="54" t="s">
        <v>11</v>
      </c>
      <c r="B54" s="58" t="s">
        <v>320</v>
      </c>
      <c r="C54" s="195">
        <f>SUM('11.sz.Ovi bev.'!G55)</f>
        <v>0</v>
      </c>
      <c r="D54" s="195">
        <f>SUM('11.sz.Ovi bev.'!H55)</f>
        <v>0</v>
      </c>
    </row>
    <row r="55" spans="1:4" ht="15" customHeight="1">
      <c r="A55" s="59" t="s">
        <v>46</v>
      </c>
      <c r="B55" s="67" t="s">
        <v>321</v>
      </c>
      <c r="C55" s="195">
        <f>SUM('11.sz.Ovi bev.'!G56)</f>
        <v>0</v>
      </c>
      <c r="D55" s="195">
        <f>SUM('11.sz.Ovi bev.'!H56)</f>
        <v>0</v>
      </c>
    </row>
    <row r="56" spans="1:4" ht="15" customHeight="1">
      <c r="A56" s="15" t="s">
        <v>28</v>
      </c>
      <c r="B56" s="58" t="s">
        <v>352</v>
      </c>
      <c r="C56" s="195">
        <f>SUM('11.sz.Ovi bev.'!G57)</f>
        <v>0</v>
      </c>
      <c r="D56" s="195">
        <f>SUM('11.sz.Ovi bev.'!H57)</f>
        <v>0</v>
      </c>
    </row>
    <row r="57" spans="1:4" ht="15" customHeight="1">
      <c r="A57" s="15" t="s">
        <v>29</v>
      </c>
      <c r="B57" s="58" t="s">
        <v>353</v>
      </c>
      <c r="C57" s="195">
        <f>SUM('11.sz.Ovi bev.'!G58)</f>
        <v>0</v>
      </c>
      <c r="D57" s="195">
        <f>SUM('11.sz.Ovi bev.'!H58)</f>
        <v>0</v>
      </c>
    </row>
    <row r="58" spans="1:4" ht="15" customHeight="1">
      <c r="A58" s="15" t="s">
        <v>354</v>
      </c>
      <c r="B58" s="58" t="s">
        <v>355</v>
      </c>
      <c r="C58" s="195">
        <f>SUM('11.sz.Ovi bev.'!G59)</f>
        <v>0</v>
      </c>
      <c r="D58" s="195">
        <f>SUM('11.sz.Ovi bev.'!H59)</f>
        <v>0</v>
      </c>
    </row>
    <row r="59" spans="1:4" ht="15" customHeight="1">
      <c r="A59" s="15" t="s">
        <v>30</v>
      </c>
      <c r="B59" s="58" t="s">
        <v>356</v>
      </c>
      <c r="C59" s="195">
        <f>SUM('11.sz.Ovi bev.'!G60)</f>
        <v>0</v>
      </c>
      <c r="D59" s="195">
        <f>SUM('11.sz.Ovi bev.'!H60)</f>
        <v>0</v>
      </c>
    </row>
    <row r="60" spans="1:4" ht="15" customHeight="1">
      <c r="A60" s="15" t="s">
        <v>357</v>
      </c>
      <c r="B60" s="58" t="s">
        <v>358</v>
      </c>
      <c r="C60" s="195">
        <f>SUM('11.sz.Ovi bev.'!G61)</f>
        <v>0</v>
      </c>
      <c r="D60" s="195">
        <f>SUM('11.sz.Ovi bev.'!H61)</f>
        <v>0</v>
      </c>
    </row>
    <row r="61" spans="1:4" ht="15" customHeight="1">
      <c r="A61" s="59" t="s">
        <v>51</v>
      </c>
      <c r="B61" s="67" t="s">
        <v>359</v>
      </c>
      <c r="C61" s="195">
        <f>SUM('11.sz.Ovi bev.'!G62)</f>
        <v>0</v>
      </c>
      <c r="D61" s="195">
        <f>SUM('11.sz.Ovi bev.'!H62)</f>
        <v>0</v>
      </c>
    </row>
    <row r="62" spans="1:4" ht="15" customHeight="1">
      <c r="A62" s="15" t="s">
        <v>365</v>
      </c>
      <c r="B62" s="58" t="s">
        <v>366</v>
      </c>
      <c r="C62" s="195">
        <f>SUM('11.sz.Ovi bev.'!G63)</f>
        <v>0</v>
      </c>
      <c r="D62" s="195">
        <f>SUM('11.sz.Ovi bev.'!H63)</f>
        <v>0</v>
      </c>
    </row>
    <row r="63" spans="1:4" ht="15" customHeight="1">
      <c r="A63" s="54" t="s">
        <v>33</v>
      </c>
      <c r="B63" s="58" t="s">
        <v>367</v>
      </c>
      <c r="C63" s="195">
        <f>SUM('11.sz.Ovi bev.'!G64)</f>
        <v>0</v>
      </c>
      <c r="D63" s="195">
        <f>SUM('11.sz.Ovi bev.'!H64)</f>
        <v>0</v>
      </c>
    </row>
    <row r="64" spans="1:4" ht="15" customHeight="1">
      <c r="A64" s="15" t="s">
        <v>34</v>
      </c>
      <c r="B64" s="58" t="s">
        <v>368</v>
      </c>
      <c r="C64" s="195">
        <f>SUM('11.sz.Ovi bev.'!G65)</f>
        <v>0</v>
      </c>
      <c r="D64" s="195">
        <f>SUM('11.sz.Ovi bev.'!H65)</f>
        <v>0</v>
      </c>
    </row>
    <row r="65" spans="1:4" ht="15" customHeight="1">
      <c r="A65" s="59" t="s">
        <v>54</v>
      </c>
      <c r="B65" s="67" t="s">
        <v>369</v>
      </c>
      <c r="C65" s="195">
        <f>SUM('11.sz.Ovi bev.'!G66)</f>
        <v>0</v>
      </c>
      <c r="D65" s="195">
        <f>SUM('11.sz.Ovi bev.'!H66)</f>
        <v>0</v>
      </c>
    </row>
    <row r="66" spans="1:4" ht="15" customHeight="1">
      <c r="A66" s="30" t="s">
        <v>61</v>
      </c>
      <c r="B66" s="194"/>
      <c r="C66" s="278"/>
      <c r="D66" s="285">
        <f>SUM('11.sz.Ovi bev.'!H67)</f>
        <v>0</v>
      </c>
    </row>
    <row r="67" spans="1:4" ht="15">
      <c r="A67" s="279" t="s">
        <v>53</v>
      </c>
      <c r="B67" s="280" t="s">
        <v>370</v>
      </c>
      <c r="C67" s="272">
        <f>SUM('11.sz.Ovi bev.'!G68)</f>
        <v>0</v>
      </c>
      <c r="D67" s="272">
        <f>SUM('11.sz.Ovi bev.'!H69)</f>
        <v>27958318</v>
      </c>
    </row>
    <row r="68" spans="1:4" ht="15">
      <c r="A68" s="276" t="s">
        <v>69</v>
      </c>
      <c r="B68" s="277"/>
      <c r="C68" s="275">
        <f>SUM('11.sz.Ovi bev.'!G69)</f>
        <v>18500000</v>
      </c>
      <c r="D68" s="275"/>
    </row>
    <row r="69" spans="1:4" ht="15">
      <c r="A69" s="276" t="s">
        <v>70</v>
      </c>
      <c r="B69" s="277"/>
      <c r="C69" s="275">
        <f>SUM('11.sz.Ovi bev.'!G70)</f>
        <v>0</v>
      </c>
      <c r="D69" s="275"/>
    </row>
    <row r="70" spans="1:4" ht="15">
      <c r="A70" s="71" t="s">
        <v>35</v>
      </c>
      <c r="B70" s="54" t="s">
        <v>371</v>
      </c>
      <c r="C70" s="195">
        <f>SUM('11.sz.Ovi bev.'!G72)</f>
        <v>0</v>
      </c>
      <c r="D70" s="195">
        <f>SUM('11.sz.Ovi bev.'!H72)</f>
        <v>0</v>
      </c>
    </row>
    <row r="71" spans="1:4" ht="15">
      <c r="A71" s="15" t="s">
        <v>372</v>
      </c>
      <c r="B71" s="54" t="s">
        <v>373</v>
      </c>
      <c r="C71" s="195">
        <f>SUM('11.sz.Ovi bev.'!G73)</f>
        <v>0</v>
      </c>
      <c r="D71" s="195">
        <f>SUM('11.sz.Ovi bev.'!H73)</f>
        <v>0</v>
      </c>
    </row>
    <row r="72" spans="1:4" ht="15">
      <c r="A72" s="71" t="s">
        <v>36</v>
      </c>
      <c r="B72" s="54" t="s">
        <v>374</v>
      </c>
      <c r="C72" s="195">
        <f>SUM('11.sz.Ovi bev.'!G74)</f>
        <v>0</v>
      </c>
      <c r="D72" s="195">
        <f>SUM('11.sz.Ovi bev.'!H74)</f>
        <v>0</v>
      </c>
    </row>
    <row r="73" spans="1:4" ht="15">
      <c r="A73" s="14" t="s">
        <v>55</v>
      </c>
      <c r="B73" s="59" t="s">
        <v>375</v>
      </c>
      <c r="C73" s="195">
        <f>SUM('11.sz.Ovi bev.'!G75)</f>
        <v>0</v>
      </c>
      <c r="D73" s="195">
        <f>SUM('11.sz.Ovi bev.'!H75)</f>
        <v>0</v>
      </c>
    </row>
    <row r="74" spans="1:4" ht="15">
      <c r="A74" s="15" t="s">
        <v>37</v>
      </c>
      <c r="B74" s="54" t="s">
        <v>376</v>
      </c>
      <c r="C74" s="195">
        <f>SUM('11.sz.Ovi bev.'!G76)</f>
        <v>0</v>
      </c>
      <c r="D74" s="195">
        <f>SUM('11.sz.Ovi bev.'!H76)</f>
        <v>0</v>
      </c>
    </row>
    <row r="75" spans="1:4" ht="15">
      <c r="A75" s="71" t="s">
        <v>377</v>
      </c>
      <c r="B75" s="54" t="s">
        <v>378</v>
      </c>
      <c r="C75" s="195">
        <f>SUM('11.sz.Ovi bev.'!G77)</f>
        <v>0</v>
      </c>
      <c r="D75" s="195">
        <f>SUM('11.sz.Ovi bev.'!H77)</f>
        <v>0</v>
      </c>
    </row>
    <row r="76" spans="1:4" ht="15">
      <c r="A76" s="15" t="s">
        <v>38</v>
      </c>
      <c r="B76" s="54" t="s">
        <v>379</v>
      </c>
      <c r="C76" s="195">
        <f>SUM('11.sz.Ovi bev.'!G78)</f>
        <v>0</v>
      </c>
      <c r="D76" s="195">
        <f>SUM('11.sz.Ovi bev.'!H78)</f>
        <v>0</v>
      </c>
    </row>
    <row r="77" spans="1:4" ht="15">
      <c r="A77" s="71" t="s">
        <v>380</v>
      </c>
      <c r="B77" s="54" t="s">
        <v>381</v>
      </c>
      <c r="C77" s="195">
        <f>SUM('11.sz.Ovi bev.'!G79)</f>
        <v>0</v>
      </c>
      <c r="D77" s="195">
        <f>SUM('11.sz.Ovi bev.'!H79)</f>
        <v>0</v>
      </c>
    </row>
    <row r="78" spans="1:4" ht="15">
      <c r="A78" s="73" t="s">
        <v>56</v>
      </c>
      <c r="B78" s="59" t="s">
        <v>382</v>
      </c>
      <c r="C78" s="195">
        <f>SUM('11.sz.Ovi bev.'!G80)</f>
        <v>0</v>
      </c>
      <c r="D78" s="195">
        <f>SUM('11.sz.Ovi bev.'!H80)</f>
        <v>0</v>
      </c>
    </row>
    <row r="79" spans="1:4" ht="15">
      <c r="A79" s="54" t="s">
        <v>67</v>
      </c>
      <c r="B79" s="54" t="s">
        <v>383</v>
      </c>
      <c r="C79" s="195">
        <f>SUM('11.sz.Ovi bev.'!G81)</f>
        <v>1094907</v>
      </c>
      <c r="D79" s="195">
        <f>SUM('11.sz.Ovi bev.'!H81)</f>
        <v>1853725</v>
      </c>
    </row>
    <row r="80" spans="1:4" ht="15">
      <c r="A80" s="54" t="s">
        <v>68</v>
      </c>
      <c r="B80" s="54" t="s">
        <v>383</v>
      </c>
      <c r="C80" s="195">
        <f>SUM('11.sz.Ovi bev.'!G82)</f>
        <v>0</v>
      </c>
      <c r="D80" s="195">
        <f>SUM('11.sz.Ovi bev.'!H82)</f>
        <v>0</v>
      </c>
    </row>
    <row r="81" spans="1:4" ht="15">
      <c r="A81" s="54" t="s">
        <v>65</v>
      </c>
      <c r="B81" s="54" t="s">
        <v>384</v>
      </c>
      <c r="C81" s="195">
        <f>SUM('11.sz.Ovi bev.'!G83)</f>
        <v>0</v>
      </c>
      <c r="D81" s="195">
        <f>SUM('11.sz.Ovi bev.'!H83)</f>
        <v>0</v>
      </c>
    </row>
    <row r="82" spans="1:4" ht="15">
      <c r="A82" s="54" t="s">
        <v>66</v>
      </c>
      <c r="B82" s="54" t="s">
        <v>384</v>
      </c>
      <c r="C82" s="195">
        <f>SUM('11.sz.Ovi bev.'!G84)</f>
        <v>0</v>
      </c>
      <c r="D82" s="195">
        <f>SUM('11.sz.Ovi bev.'!H84)</f>
        <v>0</v>
      </c>
    </row>
    <row r="83" spans="1:4" ht="15">
      <c r="A83" s="59" t="s">
        <v>57</v>
      </c>
      <c r="B83" s="59" t="s">
        <v>385</v>
      </c>
      <c r="C83" s="195">
        <f>SUM('11.sz.Ovi bev.'!G85)</f>
        <v>1094907</v>
      </c>
      <c r="D83" s="195">
        <f>SUM('11.sz.Ovi bev.'!H85)</f>
        <v>1853725</v>
      </c>
    </row>
    <row r="84" spans="1:4" ht="15">
      <c r="A84" s="71" t="s">
        <v>386</v>
      </c>
      <c r="B84" s="54" t="s">
        <v>387</v>
      </c>
      <c r="C84" s="195">
        <f>SUM('11.sz.Ovi bev.'!G86)</f>
        <v>0</v>
      </c>
      <c r="D84" s="195">
        <f>SUM('11.sz.Ovi bev.'!H86)</f>
        <v>0</v>
      </c>
    </row>
    <row r="85" spans="1:4" ht="15">
      <c r="A85" s="71" t="s">
        <v>388</v>
      </c>
      <c r="B85" s="54" t="s">
        <v>389</v>
      </c>
      <c r="C85" s="195">
        <f>SUM('11.sz.Ovi bev.'!G87)</f>
        <v>0</v>
      </c>
      <c r="D85" s="195">
        <f>SUM('11.sz.Ovi bev.'!H87)</f>
        <v>0</v>
      </c>
    </row>
    <row r="86" spans="1:4" ht="15">
      <c r="A86" s="71" t="s">
        <v>390</v>
      </c>
      <c r="B86" s="54" t="s">
        <v>391</v>
      </c>
      <c r="C86" s="195">
        <f>SUM('11.sz.Ovi bev.'!G88)</f>
        <v>181401992</v>
      </c>
      <c r="D86" s="195">
        <f>SUM('11.sz.Ovi bev.'!H88)</f>
        <v>176549856</v>
      </c>
    </row>
    <row r="87" spans="1:4" ht="15">
      <c r="A87" s="71" t="s">
        <v>392</v>
      </c>
      <c r="B87" s="54" t="s">
        <v>393</v>
      </c>
      <c r="C87" s="195">
        <f>SUM('11.sz.Ovi bev.'!G89)</f>
        <v>0</v>
      </c>
      <c r="D87" s="195">
        <f>SUM('11.sz.Ovi bev.'!H89)</f>
        <v>0</v>
      </c>
    </row>
    <row r="88" spans="1:4" ht="15">
      <c r="A88" s="15" t="s">
        <v>39</v>
      </c>
      <c r="B88" s="54" t="s">
        <v>394</v>
      </c>
      <c r="C88" s="195">
        <f>SUM('11.sz.Ovi bev.'!G90)</f>
        <v>0</v>
      </c>
      <c r="D88" s="195">
        <f>SUM('11.sz.Ovi bev.'!H90)</f>
        <v>0</v>
      </c>
    </row>
    <row r="89" spans="1:4" ht="15">
      <c r="A89" s="14" t="s">
        <v>58</v>
      </c>
      <c r="B89" s="59" t="s">
        <v>395</v>
      </c>
      <c r="C89" s="195">
        <f>SUM('11.sz.Ovi bev.'!G91)</f>
        <v>182496899</v>
      </c>
      <c r="D89" s="195">
        <f>SUM('11.sz.Ovi bev.'!H91)</f>
        <v>178403581</v>
      </c>
    </row>
    <row r="90" spans="1:4" ht="15">
      <c r="A90" s="15" t="s">
        <v>396</v>
      </c>
      <c r="B90" s="54" t="s">
        <v>397</v>
      </c>
      <c r="C90" s="195">
        <f>SUM('11.sz.Ovi bev.'!G92)</f>
        <v>0</v>
      </c>
      <c r="D90" s="195">
        <f>SUM('11.sz.Ovi bev.'!H92)</f>
        <v>0</v>
      </c>
    </row>
    <row r="91" spans="1:4" ht="15">
      <c r="A91" s="15" t="s">
        <v>398</v>
      </c>
      <c r="B91" s="54" t="s">
        <v>399</v>
      </c>
      <c r="C91" s="195">
        <f>SUM('11.sz.Ovi bev.'!G93)</f>
        <v>0</v>
      </c>
      <c r="D91" s="195">
        <f>SUM('11.sz.Ovi bev.'!H93)</f>
        <v>0</v>
      </c>
    </row>
    <row r="92" spans="1:4" ht="15">
      <c r="A92" s="71" t="s">
        <v>400</v>
      </c>
      <c r="B92" s="54" t="s">
        <v>401</v>
      </c>
      <c r="C92" s="195">
        <f>SUM('11.sz.Ovi bev.'!G94)</f>
        <v>0</v>
      </c>
      <c r="D92" s="195">
        <f>SUM('11.sz.Ovi bev.'!H94)</f>
        <v>0</v>
      </c>
    </row>
    <row r="93" spans="1:4" ht="15">
      <c r="A93" s="71" t="s">
        <v>40</v>
      </c>
      <c r="B93" s="54" t="s">
        <v>402</v>
      </c>
      <c r="C93" s="195">
        <f>SUM('11.sz.Ovi bev.'!G95)</f>
        <v>0</v>
      </c>
      <c r="D93" s="195">
        <f>SUM('11.sz.Ovi bev.'!H95)</f>
        <v>0</v>
      </c>
    </row>
    <row r="94" spans="1:4" ht="15">
      <c r="A94" s="73" t="s">
        <v>59</v>
      </c>
      <c r="B94" s="59" t="s">
        <v>403</v>
      </c>
      <c r="C94" s="195">
        <f>SUM('11.sz.Ovi bev.'!G96)</f>
        <v>0</v>
      </c>
      <c r="D94" s="195">
        <f>SUM('11.sz.Ovi bev.'!H96)</f>
        <v>0</v>
      </c>
    </row>
    <row r="95" spans="1:4" ht="15">
      <c r="A95" s="14" t="s">
        <v>404</v>
      </c>
      <c r="B95" s="59" t="s">
        <v>405</v>
      </c>
      <c r="C95" s="195">
        <f>SUM('11.sz.Ovi bev.'!G97)</f>
        <v>0</v>
      </c>
      <c r="D95" s="195">
        <f>SUM('11.sz.Ovi bev.'!H97)</f>
        <v>0</v>
      </c>
    </row>
    <row r="96" spans="1:4" ht="15">
      <c r="A96" s="267" t="s">
        <v>60</v>
      </c>
      <c r="B96" s="268" t="s">
        <v>406</v>
      </c>
      <c r="C96" s="272">
        <f>SUM('11.sz.Ovi bev.'!C98)</f>
        <v>182496899</v>
      </c>
      <c r="D96" s="272">
        <f>SUM('11.sz.Ovi bev.'!H98)</f>
        <v>178403581</v>
      </c>
    </row>
    <row r="97" spans="1:4" ht="15">
      <c r="A97" s="270" t="s">
        <v>42</v>
      </c>
      <c r="B97" s="273"/>
      <c r="C97" s="274">
        <f>SUM('11.sz.Ovi bev.'!C99)</f>
        <v>200996899</v>
      </c>
      <c r="D97" s="274">
        <f>SUM('11.sz.Ovi bev.'!H99)</f>
        <v>206361899</v>
      </c>
    </row>
    <row r="110" ht="15">
      <c r="D110" s="44" t="s">
        <v>461</v>
      </c>
    </row>
  </sheetData>
  <sheetProtection/>
  <mergeCells count="2">
    <mergeCell ref="A2:D2"/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3"/>
  <sheetViews>
    <sheetView view="pageLayout" zoomScale="78" zoomScaleSheetLayoutView="100" zoomScalePageLayoutView="78" workbookViewId="0" topLeftCell="A106">
      <selection activeCell="H125" sqref="H125"/>
    </sheetView>
  </sheetViews>
  <sheetFormatPr defaultColWidth="9.140625" defaultRowHeight="15"/>
  <cols>
    <col min="1" max="1" width="83.421875" style="17" customWidth="1"/>
    <col min="2" max="2" width="9.140625" style="17" customWidth="1"/>
    <col min="3" max="3" width="12.57421875" style="17" customWidth="1"/>
    <col min="4" max="4" width="12.7109375" style="17" customWidth="1"/>
    <col min="5" max="5" width="11.8515625" style="17" customWidth="1"/>
    <col min="6" max="6" width="13.57421875" style="17" customWidth="1"/>
    <col min="7" max="7" width="15.00390625" style="17" customWidth="1"/>
    <col min="8" max="8" width="16.140625" style="17" customWidth="1"/>
    <col min="9" max="9" width="11.8515625" style="17" bestFit="1" customWidth="1"/>
    <col min="10" max="16384" width="9.140625" style="17" customWidth="1"/>
  </cols>
  <sheetData>
    <row r="1" spans="1:8" ht="21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18.75" customHeight="1">
      <c r="A2" s="296" t="s">
        <v>458</v>
      </c>
      <c r="B2" s="293"/>
      <c r="C2" s="293"/>
      <c r="D2" s="293"/>
      <c r="E2" s="293"/>
      <c r="F2" s="293"/>
      <c r="G2" s="294"/>
      <c r="H2" s="295"/>
    </row>
    <row r="3" spans="1:7" ht="14.25">
      <c r="A3" s="128"/>
      <c r="G3" s="17" t="s">
        <v>86</v>
      </c>
    </row>
    <row r="4" ht="14.25">
      <c r="A4" s="19" t="s">
        <v>74</v>
      </c>
    </row>
    <row r="5" spans="1:8" ht="25.5" customHeight="1">
      <c r="A5" s="297" t="s">
        <v>119</v>
      </c>
      <c r="B5" s="299" t="s">
        <v>120</v>
      </c>
      <c r="C5" s="301" t="s">
        <v>63</v>
      </c>
      <c r="D5" s="302"/>
      <c r="E5" s="301" t="s">
        <v>64</v>
      </c>
      <c r="F5" s="302"/>
      <c r="G5" s="303" t="s">
        <v>75</v>
      </c>
      <c r="H5" s="304"/>
    </row>
    <row r="6" spans="1:8" ht="28.5">
      <c r="A6" s="298"/>
      <c r="B6" s="300"/>
      <c r="C6" s="129" t="s">
        <v>76</v>
      </c>
      <c r="D6" s="129" t="s">
        <v>99</v>
      </c>
      <c r="E6" s="129" t="s">
        <v>76</v>
      </c>
      <c r="F6" s="129" t="s">
        <v>99</v>
      </c>
      <c r="G6" s="129" t="s">
        <v>76</v>
      </c>
      <c r="H6" s="129" t="s">
        <v>99</v>
      </c>
    </row>
    <row r="7" spans="1:8" ht="14.25">
      <c r="A7" s="130" t="s">
        <v>121</v>
      </c>
      <c r="B7" s="131" t="s">
        <v>122</v>
      </c>
      <c r="C7" s="20">
        <v>74840581</v>
      </c>
      <c r="D7" s="20">
        <v>65559452</v>
      </c>
      <c r="E7" s="20"/>
      <c r="F7" s="20"/>
      <c r="G7" s="20">
        <f aca="true" t="shared" si="0" ref="G7:G38">SUM(C7+E7)</f>
        <v>74840581</v>
      </c>
      <c r="H7" s="20">
        <f aca="true" t="shared" si="1" ref="H7:H38">SUM(D7+F7)</f>
        <v>65559452</v>
      </c>
    </row>
    <row r="8" spans="1:8" ht="14.25">
      <c r="A8" s="130" t="s">
        <v>123</v>
      </c>
      <c r="B8" s="132" t="s">
        <v>124</v>
      </c>
      <c r="C8" s="20"/>
      <c r="D8" s="20"/>
      <c r="E8" s="20"/>
      <c r="F8" s="20"/>
      <c r="G8" s="20">
        <f t="shared" si="0"/>
        <v>0</v>
      </c>
      <c r="H8" s="20">
        <f t="shared" si="1"/>
        <v>0</v>
      </c>
    </row>
    <row r="9" spans="1:8" ht="14.25">
      <c r="A9" s="130" t="s">
        <v>125</v>
      </c>
      <c r="B9" s="132" t="s">
        <v>126</v>
      </c>
      <c r="C9" s="20"/>
      <c r="D9" s="20">
        <v>4128772</v>
      </c>
      <c r="E9" s="20"/>
      <c r="F9" s="20"/>
      <c r="G9" s="20">
        <f t="shared" si="0"/>
        <v>0</v>
      </c>
      <c r="H9" s="20">
        <f t="shared" si="1"/>
        <v>4128772</v>
      </c>
    </row>
    <row r="10" spans="1:8" ht="14.25">
      <c r="A10" s="133" t="s">
        <v>127</v>
      </c>
      <c r="B10" s="132" t="s">
        <v>128</v>
      </c>
      <c r="C10" s="20">
        <v>650000</v>
      </c>
      <c r="D10" s="20">
        <v>6000263</v>
      </c>
      <c r="E10" s="20"/>
      <c r="F10" s="20"/>
      <c r="G10" s="20">
        <f t="shared" si="0"/>
        <v>650000</v>
      </c>
      <c r="H10" s="20">
        <f t="shared" si="1"/>
        <v>6000263</v>
      </c>
    </row>
    <row r="11" spans="1:8" ht="14.25">
      <c r="A11" s="133" t="s">
        <v>129</v>
      </c>
      <c r="B11" s="132" t="s">
        <v>130</v>
      </c>
      <c r="C11" s="20"/>
      <c r="D11" s="20"/>
      <c r="E11" s="20"/>
      <c r="F11" s="20"/>
      <c r="G11" s="20">
        <f t="shared" si="0"/>
        <v>0</v>
      </c>
      <c r="H11" s="20">
        <f t="shared" si="1"/>
        <v>0</v>
      </c>
    </row>
    <row r="12" spans="1:8" ht="14.25">
      <c r="A12" s="133" t="s">
        <v>131</v>
      </c>
      <c r="B12" s="132" t="s">
        <v>132</v>
      </c>
      <c r="C12" s="20">
        <v>1520412</v>
      </c>
      <c r="D12" s="20">
        <v>2191975</v>
      </c>
      <c r="E12" s="20"/>
      <c r="F12" s="20"/>
      <c r="G12" s="20">
        <f t="shared" si="0"/>
        <v>1520412</v>
      </c>
      <c r="H12" s="20">
        <f t="shared" si="1"/>
        <v>2191975</v>
      </c>
    </row>
    <row r="13" spans="1:8" ht="14.25">
      <c r="A13" s="133" t="s">
        <v>133</v>
      </c>
      <c r="B13" s="132" t="s">
        <v>134</v>
      </c>
      <c r="C13" s="20">
        <v>4470234</v>
      </c>
      <c r="D13" s="20">
        <v>4218849</v>
      </c>
      <c r="E13" s="20"/>
      <c r="F13" s="20"/>
      <c r="G13" s="20">
        <f t="shared" si="0"/>
        <v>4470234</v>
      </c>
      <c r="H13" s="20">
        <f t="shared" si="1"/>
        <v>4218849</v>
      </c>
    </row>
    <row r="14" spans="1:8" ht="14.25">
      <c r="A14" s="133" t="s">
        <v>135</v>
      </c>
      <c r="B14" s="132" t="s">
        <v>136</v>
      </c>
      <c r="C14" s="20"/>
      <c r="D14" s="20"/>
      <c r="E14" s="20"/>
      <c r="F14" s="20"/>
      <c r="G14" s="20">
        <f t="shared" si="0"/>
        <v>0</v>
      </c>
      <c r="H14" s="20">
        <f t="shared" si="1"/>
        <v>0</v>
      </c>
    </row>
    <row r="15" spans="1:8" ht="14.25">
      <c r="A15" s="134" t="s">
        <v>137</v>
      </c>
      <c r="B15" s="132" t="s">
        <v>138</v>
      </c>
      <c r="C15" s="20">
        <v>1084000</v>
      </c>
      <c r="D15" s="20">
        <v>696107</v>
      </c>
      <c r="E15" s="20"/>
      <c r="F15" s="20"/>
      <c r="G15" s="20">
        <f t="shared" si="0"/>
        <v>1084000</v>
      </c>
      <c r="H15" s="20">
        <f t="shared" si="1"/>
        <v>696107</v>
      </c>
    </row>
    <row r="16" spans="1:8" ht="14.25">
      <c r="A16" s="134" t="s">
        <v>139</v>
      </c>
      <c r="B16" s="132" t="s">
        <v>140</v>
      </c>
      <c r="C16" s="20">
        <v>2500000</v>
      </c>
      <c r="D16" s="20">
        <v>103650</v>
      </c>
      <c r="E16" s="20"/>
      <c r="F16" s="20"/>
      <c r="G16" s="20">
        <f t="shared" si="0"/>
        <v>2500000</v>
      </c>
      <c r="H16" s="20">
        <f t="shared" si="1"/>
        <v>103650</v>
      </c>
    </row>
    <row r="17" spans="1:8" ht="14.25">
      <c r="A17" s="134" t="s">
        <v>141</v>
      </c>
      <c r="B17" s="132" t="s">
        <v>142</v>
      </c>
      <c r="C17" s="20"/>
      <c r="D17" s="20">
        <v>1152900</v>
      </c>
      <c r="E17" s="20"/>
      <c r="F17" s="20"/>
      <c r="G17" s="20">
        <f t="shared" si="0"/>
        <v>0</v>
      </c>
      <c r="H17" s="20">
        <f t="shared" si="1"/>
        <v>1152900</v>
      </c>
    </row>
    <row r="18" spans="1:8" ht="14.25">
      <c r="A18" s="134" t="s">
        <v>143</v>
      </c>
      <c r="B18" s="132" t="s">
        <v>144</v>
      </c>
      <c r="C18" s="20"/>
      <c r="D18" s="20"/>
      <c r="E18" s="20"/>
      <c r="F18" s="20"/>
      <c r="G18" s="20">
        <f t="shared" si="0"/>
        <v>0</v>
      </c>
      <c r="H18" s="20">
        <f t="shared" si="1"/>
        <v>0</v>
      </c>
    </row>
    <row r="19" spans="1:8" ht="14.25">
      <c r="A19" s="134" t="s">
        <v>428</v>
      </c>
      <c r="B19" s="132" t="s">
        <v>145</v>
      </c>
      <c r="C19" s="20"/>
      <c r="D19" s="20">
        <v>5130613</v>
      </c>
      <c r="E19" s="20"/>
      <c r="F19" s="20"/>
      <c r="G19" s="20">
        <f t="shared" si="0"/>
        <v>0</v>
      </c>
      <c r="H19" s="20">
        <f t="shared" si="1"/>
        <v>5130613</v>
      </c>
    </row>
    <row r="20" spans="1:8" s="197" customFormat="1" ht="14.25">
      <c r="A20" s="23" t="s">
        <v>407</v>
      </c>
      <c r="B20" s="24" t="s">
        <v>146</v>
      </c>
      <c r="C20" s="27">
        <f>SUM(C7:C19)</f>
        <v>85065227</v>
      </c>
      <c r="D20" s="27">
        <f>SUM(D7:D19)</f>
        <v>89182581</v>
      </c>
      <c r="E20" s="25"/>
      <c r="F20" s="25"/>
      <c r="G20" s="20">
        <f t="shared" si="0"/>
        <v>85065227</v>
      </c>
      <c r="H20" s="20">
        <f t="shared" si="1"/>
        <v>89182581</v>
      </c>
    </row>
    <row r="21" spans="1:8" ht="14.25">
      <c r="A21" s="134" t="s">
        <v>147</v>
      </c>
      <c r="B21" s="132" t="s">
        <v>148</v>
      </c>
      <c r="C21" s="20">
        <v>17008600</v>
      </c>
      <c r="D21" s="20">
        <v>19482342</v>
      </c>
      <c r="E21" s="20"/>
      <c r="F21" s="20"/>
      <c r="G21" s="20">
        <f t="shared" si="0"/>
        <v>17008600</v>
      </c>
      <c r="H21" s="20">
        <f t="shared" si="1"/>
        <v>19482342</v>
      </c>
    </row>
    <row r="22" spans="1:8" ht="33.75" customHeight="1">
      <c r="A22" s="134" t="s">
        <v>149</v>
      </c>
      <c r="B22" s="132" t="s">
        <v>150</v>
      </c>
      <c r="C22" s="20">
        <v>960000</v>
      </c>
      <c r="D22" s="20">
        <v>1632587</v>
      </c>
      <c r="E22" s="20"/>
      <c r="F22" s="20"/>
      <c r="G22" s="20">
        <f t="shared" si="0"/>
        <v>960000</v>
      </c>
      <c r="H22" s="20">
        <f t="shared" si="1"/>
        <v>1632587</v>
      </c>
    </row>
    <row r="23" spans="1:8" ht="14.25">
      <c r="A23" s="135" t="s">
        <v>151</v>
      </c>
      <c r="B23" s="132" t="s">
        <v>152</v>
      </c>
      <c r="C23" s="20">
        <v>0</v>
      </c>
      <c r="D23" s="20">
        <v>492259</v>
      </c>
      <c r="E23" s="20"/>
      <c r="F23" s="20"/>
      <c r="G23" s="20">
        <f t="shared" si="0"/>
        <v>0</v>
      </c>
      <c r="H23" s="20">
        <f t="shared" si="1"/>
        <v>492259</v>
      </c>
    </row>
    <row r="24" spans="1:8" s="197" customFormat="1" ht="14.25">
      <c r="A24" s="26" t="s">
        <v>408</v>
      </c>
      <c r="B24" s="24" t="s">
        <v>153</v>
      </c>
      <c r="C24" s="27">
        <f>SUM(C21:C23)</f>
        <v>17968600</v>
      </c>
      <c r="D24" s="27">
        <f>SUM(D21:D23)</f>
        <v>21607188</v>
      </c>
      <c r="E24" s="25"/>
      <c r="F24" s="25"/>
      <c r="G24" s="20">
        <f t="shared" si="0"/>
        <v>17968600</v>
      </c>
      <c r="H24" s="20">
        <f t="shared" si="1"/>
        <v>21607188</v>
      </c>
    </row>
    <row r="25" spans="1:8" s="197" customFormat="1" ht="14.25">
      <c r="A25" s="23" t="s">
        <v>2</v>
      </c>
      <c r="B25" s="24" t="s">
        <v>154</v>
      </c>
      <c r="C25" s="27">
        <f>SUM(C20+C24)</f>
        <v>103033827</v>
      </c>
      <c r="D25" s="27">
        <f>SUM(D20+D24)</f>
        <v>110789769</v>
      </c>
      <c r="E25" s="25"/>
      <c r="F25" s="25"/>
      <c r="G25" s="20">
        <f t="shared" si="0"/>
        <v>103033827</v>
      </c>
      <c r="H25" s="20">
        <f t="shared" si="1"/>
        <v>110789769</v>
      </c>
    </row>
    <row r="26" spans="1:8" s="197" customFormat="1" ht="14.25">
      <c r="A26" s="26" t="s">
        <v>429</v>
      </c>
      <c r="B26" s="24" t="s">
        <v>155</v>
      </c>
      <c r="C26" s="27">
        <v>22818002</v>
      </c>
      <c r="D26" s="27">
        <v>24278776</v>
      </c>
      <c r="E26" s="27"/>
      <c r="F26" s="27"/>
      <c r="G26" s="20">
        <f t="shared" si="0"/>
        <v>22818002</v>
      </c>
      <c r="H26" s="20">
        <f t="shared" si="1"/>
        <v>24278776</v>
      </c>
    </row>
    <row r="27" spans="1:8" ht="14.25">
      <c r="A27" s="134" t="s">
        <v>156</v>
      </c>
      <c r="B27" s="132" t="s">
        <v>157</v>
      </c>
      <c r="C27" s="20">
        <v>1250000</v>
      </c>
      <c r="D27" s="20">
        <v>1650000</v>
      </c>
      <c r="E27" s="20"/>
      <c r="F27" s="20"/>
      <c r="G27" s="20">
        <f t="shared" si="0"/>
        <v>1250000</v>
      </c>
      <c r="H27" s="20">
        <f t="shared" si="1"/>
        <v>1650000</v>
      </c>
    </row>
    <row r="28" spans="1:8" ht="14.25">
      <c r="A28" s="134" t="s">
        <v>158</v>
      </c>
      <c r="B28" s="132" t="s">
        <v>159</v>
      </c>
      <c r="C28" s="20">
        <v>12009884</v>
      </c>
      <c r="D28" s="20">
        <v>24609884</v>
      </c>
      <c r="E28" s="20"/>
      <c r="F28" s="20"/>
      <c r="G28" s="20">
        <f t="shared" si="0"/>
        <v>12009884</v>
      </c>
      <c r="H28" s="20">
        <f t="shared" si="1"/>
        <v>24609884</v>
      </c>
    </row>
    <row r="29" spans="1:8" ht="14.25">
      <c r="A29" s="134" t="s">
        <v>160</v>
      </c>
      <c r="B29" s="132" t="s">
        <v>161</v>
      </c>
      <c r="C29" s="20"/>
      <c r="D29" s="20"/>
      <c r="E29" s="20"/>
      <c r="F29" s="20"/>
      <c r="G29" s="20">
        <f t="shared" si="0"/>
        <v>0</v>
      </c>
      <c r="H29" s="20">
        <f t="shared" si="1"/>
        <v>0</v>
      </c>
    </row>
    <row r="30" spans="1:8" s="197" customFormat="1" ht="14.25">
      <c r="A30" s="26" t="s">
        <v>409</v>
      </c>
      <c r="B30" s="24" t="s">
        <v>162</v>
      </c>
      <c r="C30" s="27">
        <f>SUM(C27:C29)</f>
        <v>13259884</v>
      </c>
      <c r="D30" s="27">
        <f>D27+D28</f>
        <v>26259884</v>
      </c>
      <c r="E30" s="25"/>
      <c r="F30" s="25"/>
      <c r="G30" s="20">
        <f t="shared" si="0"/>
        <v>13259884</v>
      </c>
      <c r="H30" s="20">
        <f t="shared" si="1"/>
        <v>26259884</v>
      </c>
    </row>
    <row r="31" spans="1:8" ht="14.25">
      <c r="A31" s="134" t="s">
        <v>163</v>
      </c>
      <c r="B31" s="132" t="s">
        <v>164</v>
      </c>
      <c r="C31" s="20">
        <v>1830000</v>
      </c>
      <c r="D31" s="20">
        <v>4030000</v>
      </c>
      <c r="E31" s="20"/>
      <c r="F31" s="20"/>
      <c r="G31" s="20">
        <f t="shared" si="0"/>
        <v>1830000</v>
      </c>
      <c r="H31" s="20">
        <f t="shared" si="1"/>
        <v>4030000</v>
      </c>
    </row>
    <row r="32" spans="1:8" ht="14.25">
      <c r="A32" s="134" t="s">
        <v>165</v>
      </c>
      <c r="B32" s="132" t="s">
        <v>166</v>
      </c>
      <c r="C32" s="20">
        <v>2990000</v>
      </c>
      <c r="D32" s="20">
        <v>3990000</v>
      </c>
      <c r="E32" s="20"/>
      <c r="F32" s="20"/>
      <c r="G32" s="20">
        <f t="shared" si="0"/>
        <v>2990000</v>
      </c>
      <c r="H32" s="20">
        <f t="shared" si="1"/>
        <v>3990000</v>
      </c>
    </row>
    <row r="33" spans="1:8" s="197" customFormat="1" ht="15" customHeight="1">
      <c r="A33" s="26" t="s">
        <v>3</v>
      </c>
      <c r="B33" s="24" t="s">
        <v>167</v>
      </c>
      <c r="C33" s="27">
        <f>SUM(C31:C32)</f>
        <v>4820000</v>
      </c>
      <c r="D33" s="27">
        <f>D31+D32</f>
        <v>8020000</v>
      </c>
      <c r="E33" s="25"/>
      <c r="F33" s="25"/>
      <c r="G33" s="20">
        <f t="shared" si="0"/>
        <v>4820000</v>
      </c>
      <c r="H33" s="20">
        <f t="shared" si="1"/>
        <v>8020000</v>
      </c>
    </row>
    <row r="34" spans="1:8" ht="14.25">
      <c r="A34" s="134" t="s">
        <v>168</v>
      </c>
      <c r="B34" s="132" t="s">
        <v>169</v>
      </c>
      <c r="C34" s="20">
        <v>21126494</v>
      </c>
      <c r="D34" s="20">
        <v>21126494</v>
      </c>
      <c r="E34" s="20"/>
      <c r="F34" s="20"/>
      <c r="G34" s="20">
        <f t="shared" si="0"/>
        <v>21126494</v>
      </c>
      <c r="H34" s="20">
        <f t="shared" si="1"/>
        <v>21126494</v>
      </c>
    </row>
    <row r="35" spans="1:8" ht="14.25">
      <c r="A35" s="134" t="s">
        <v>170</v>
      </c>
      <c r="B35" s="132" t="s">
        <v>171</v>
      </c>
      <c r="C35" s="20"/>
      <c r="D35" s="20"/>
      <c r="E35" s="20"/>
      <c r="F35" s="20"/>
      <c r="G35" s="20">
        <f t="shared" si="0"/>
        <v>0</v>
      </c>
      <c r="H35" s="20">
        <f t="shared" si="1"/>
        <v>0</v>
      </c>
    </row>
    <row r="36" spans="1:8" ht="14.25">
      <c r="A36" s="134" t="s">
        <v>430</v>
      </c>
      <c r="B36" s="132" t="s">
        <v>172</v>
      </c>
      <c r="C36" s="20">
        <v>4470000</v>
      </c>
      <c r="D36" s="20">
        <v>5470000</v>
      </c>
      <c r="E36" s="20"/>
      <c r="F36" s="20"/>
      <c r="G36" s="20">
        <f t="shared" si="0"/>
        <v>4470000</v>
      </c>
      <c r="H36" s="20">
        <f t="shared" si="1"/>
        <v>5470000</v>
      </c>
    </row>
    <row r="37" spans="1:8" ht="14.25">
      <c r="A37" s="134" t="s">
        <v>173</v>
      </c>
      <c r="B37" s="132" t="s">
        <v>174</v>
      </c>
      <c r="C37" s="20">
        <v>25495819</v>
      </c>
      <c r="D37" s="20">
        <v>19495819</v>
      </c>
      <c r="E37" s="20"/>
      <c r="F37" s="20"/>
      <c r="G37" s="20">
        <f t="shared" si="0"/>
        <v>25495819</v>
      </c>
      <c r="H37" s="20">
        <f t="shared" si="1"/>
        <v>19495819</v>
      </c>
    </row>
    <row r="38" spans="1:8" ht="14.25">
      <c r="A38" s="136" t="s">
        <v>431</v>
      </c>
      <c r="B38" s="132" t="s">
        <v>175</v>
      </c>
      <c r="C38" s="20">
        <v>900000</v>
      </c>
      <c r="D38" s="20">
        <v>900000</v>
      </c>
      <c r="E38" s="20"/>
      <c r="F38" s="20"/>
      <c r="G38" s="20">
        <f t="shared" si="0"/>
        <v>900000</v>
      </c>
      <c r="H38" s="20">
        <f t="shared" si="1"/>
        <v>900000</v>
      </c>
    </row>
    <row r="39" spans="1:8" ht="14.25">
      <c r="A39" s="135" t="s">
        <v>176</v>
      </c>
      <c r="B39" s="132" t="s">
        <v>177</v>
      </c>
      <c r="C39" s="20">
        <v>5350000</v>
      </c>
      <c r="D39" s="20">
        <v>8750000</v>
      </c>
      <c r="E39" s="20"/>
      <c r="F39" s="20"/>
      <c r="G39" s="20">
        <f aca="true" t="shared" si="2" ref="G39:G58">SUM(C39+E39)</f>
        <v>5350000</v>
      </c>
      <c r="H39" s="20">
        <f aca="true" t="shared" si="3" ref="H39:H58">SUM(D39+F39)</f>
        <v>8750000</v>
      </c>
    </row>
    <row r="40" spans="1:8" ht="14.25">
      <c r="A40" s="134" t="s">
        <v>432</v>
      </c>
      <c r="B40" s="132" t="s">
        <v>178</v>
      </c>
      <c r="C40" s="20">
        <v>30300000</v>
      </c>
      <c r="D40" s="20">
        <v>53607347</v>
      </c>
      <c r="E40" s="20"/>
      <c r="F40" s="20"/>
      <c r="G40" s="20">
        <f t="shared" si="2"/>
        <v>30300000</v>
      </c>
      <c r="H40" s="20">
        <f t="shared" si="3"/>
        <v>53607347</v>
      </c>
    </row>
    <row r="41" spans="1:8" s="197" customFormat="1" ht="14.25">
      <c r="A41" s="26" t="s">
        <v>410</v>
      </c>
      <c r="B41" s="24" t="s">
        <v>179</v>
      </c>
      <c r="C41" s="27">
        <f>SUM(C34:C40)</f>
        <v>87642313</v>
      </c>
      <c r="D41" s="27">
        <f>SUM(D34:D40)</f>
        <v>109349660</v>
      </c>
      <c r="E41" s="25"/>
      <c r="F41" s="25"/>
      <c r="G41" s="20">
        <f t="shared" si="2"/>
        <v>87642313</v>
      </c>
      <c r="H41" s="20">
        <f t="shared" si="3"/>
        <v>109349660</v>
      </c>
    </row>
    <row r="42" spans="1:8" ht="14.25">
      <c r="A42" s="134" t="s">
        <v>180</v>
      </c>
      <c r="B42" s="132" t="s">
        <v>181</v>
      </c>
      <c r="C42" s="20">
        <v>550000</v>
      </c>
      <c r="D42" s="20">
        <v>750000</v>
      </c>
      <c r="E42" s="20"/>
      <c r="F42" s="20"/>
      <c r="G42" s="20">
        <f t="shared" si="2"/>
        <v>550000</v>
      </c>
      <c r="H42" s="20">
        <f t="shared" si="3"/>
        <v>750000</v>
      </c>
    </row>
    <row r="43" spans="1:8" ht="14.25">
      <c r="A43" s="134" t="s">
        <v>182</v>
      </c>
      <c r="B43" s="132" t="s">
        <v>183</v>
      </c>
      <c r="C43" s="20">
        <v>2500000</v>
      </c>
      <c r="D43" s="20">
        <v>3200000</v>
      </c>
      <c r="E43" s="20"/>
      <c r="F43" s="20"/>
      <c r="G43" s="20">
        <f t="shared" si="2"/>
        <v>2500000</v>
      </c>
      <c r="H43" s="20">
        <f t="shared" si="3"/>
        <v>3200000</v>
      </c>
    </row>
    <row r="44" spans="1:8" s="197" customFormat="1" ht="14.25">
      <c r="A44" s="26" t="s">
        <v>411</v>
      </c>
      <c r="B44" s="24" t="s">
        <v>184</v>
      </c>
      <c r="C44" s="27">
        <f>C42+C43</f>
        <v>3050000</v>
      </c>
      <c r="D44" s="27">
        <f>D42+D43</f>
        <v>3950000</v>
      </c>
      <c r="E44" s="25"/>
      <c r="F44" s="25"/>
      <c r="G44" s="20">
        <f t="shared" si="2"/>
        <v>3050000</v>
      </c>
      <c r="H44" s="20">
        <f t="shared" si="3"/>
        <v>3950000</v>
      </c>
    </row>
    <row r="45" spans="1:8" ht="14.25">
      <c r="A45" s="134" t="s">
        <v>185</v>
      </c>
      <c r="B45" s="132" t="s">
        <v>186</v>
      </c>
      <c r="C45" s="20">
        <v>25917900</v>
      </c>
      <c r="D45" s="20">
        <v>26371751</v>
      </c>
      <c r="E45" s="20"/>
      <c r="F45" s="20"/>
      <c r="G45" s="20">
        <f t="shared" si="2"/>
        <v>25917900</v>
      </c>
      <c r="H45" s="20">
        <f t="shared" si="3"/>
        <v>26371751</v>
      </c>
    </row>
    <row r="46" spans="1:8" ht="14.25">
      <c r="A46" s="134" t="s">
        <v>187</v>
      </c>
      <c r="B46" s="132" t="s">
        <v>188</v>
      </c>
      <c r="C46" s="20"/>
      <c r="D46" s="20">
        <v>11546149</v>
      </c>
      <c r="E46" s="20"/>
      <c r="F46" s="20"/>
      <c r="G46" s="20">
        <f t="shared" si="2"/>
        <v>0</v>
      </c>
      <c r="H46" s="20">
        <f t="shared" si="3"/>
        <v>11546149</v>
      </c>
    </row>
    <row r="47" spans="1:8" ht="14.25">
      <c r="A47" s="134" t="s">
        <v>433</v>
      </c>
      <c r="B47" s="132" t="s">
        <v>189</v>
      </c>
      <c r="C47" s="20">
        <v>5905666</v>
      </c>
      <c r="D47" s="20">
        <v>5905666</v>
      </c>
      <c r="E47" s="20"/>
      <c r="F47" s="20"/>
      <c r="G47" s="20">
        <f t="shared" si="2"/>
        <v>5905666</v>
      </c>
      <c r="H47" s="20">
        <f t="shared" si="3"/>
        <v>5905666</v>
      </c>
    </row>
    <row r="48" spans="1:8" ht="14.25">
      <c r="A48" s="134" t="s">
        <v>434</v>
      </c>
      <c r="B48" s="132" t="s">
        <v>190</v>
      </c>
      <c r="C48" s="20"/>
      <c r="D48" s="20"/>
      <c r="E48" s="20"/>
      <c r="F48" s="20"/>
      <c r="G48" s="20">
        <f t="shared" si="2"/>
        <v>0</v>
      </c>
      <c r="H48" s="20">
        <f t="shared" si="3"/>
        <v>0</v>
      </c>
    </row>
    <row r="49" spans="1:8" ht="14.25">
      <c r="A49" s="134" t="s">
        <v>191</v>
      </c>
      <c r="B49" s="132" t="s">
        <v>192</v>
      </c>
      <c r="C49" s="20">
        <v>4087116</v>
      </c>
      <c r="D49" s="20">
        <v>6187116</v>
      </c>
      <c r="E49" s="20"/>
      <c r="F49" s="20"/>
      <c r="G49" s="20">
        <f t="shared" si="2"/>
        <v>4087116</v>
      </c>
      <c r="H49" s="20">
        <f t="shared" si="3"/>
        <v>6187116</v>
      </c>
    </row>
    <row r="50" spans="1:8" s="197" customFormat="1" ht="14.25">
      <c r="A50" s="26" t="s">
        <v>412</v>
      </c>
      <c r="B50" s="24" t="s">
        <v>193</v>
      </c>
      <c r="C50" s="27">
        <f>C45+C46+C47+C48+C49</f>
        <v>35910682</v>
      </c>
      <c r="D50" s="27">
        <f>D45+D46+D47+D48+D49</f>
        <v>50010682</v>
      </c>
      <c r="E50" s="25"/>
      <c r="F50" s="25"/>
      <c r="G50" s="20">
        <f t="shared" si="2"/>
        <v>35910682</v>
      </c>
      <c r="H50" s="20">
        <f t="shared" si="3"/>
        <v>50010682</v>
      </c>
    </row>
    <row r="51" spans="1:8" s="197" customFormat="1" ht="14.25">
      <c r="A51" s="26" t="s">
        <v>413</v>
      </c>
      <c r="B51" s="24" t="s">
        <v>194</v>
      </c>
      <c r="C51" s="27">
        <f>SUM(C30+C33+C41+C44+C50)</f>
        <v>144682879</v>
      </c>
      <c r="D51" s="27">
        <f>D30+D33+D41+D44+D50</f>
        <v>197590226</v>
      </c>
      <c r="E51" s="25"/>
      <c r="F51" s="25"/>
      <c r="G51" s="20">
        <f t="shared" si="2"/>
        <v>144682879</v>
      </c>
      <c r="H51" s="20">
        <f t="shared" si="3"/>
        <v>197590226</v>
      </c>
    </row>
    <row r="52" spans="1:8" ht="14.25">
      <c r="A52" s="137" t="s">
        <v>195</v>
      </c>
      <c r="B52" s="132" t="s">
        <v>196</v>
      </c>
      <c r="C52" s="20"/>
      <c r="D52" s="20"/>
      <c r="E52" s="20"/>
      <c r="F52" s="20"/>
      <c r="G52" s="20">
        <f t="shared" si="2"/>
        <v>0</v>
      </c>
      <c r="H52" s="20">
        <f t="shared" si="3"/>
        <v>0</v>
      </c>
    </row>
    <row r="53" spans="1:8" ht="14.25">
      <c r="A53" s="137" t="s">
        <v>414</v>
      </c>
      <c r="B53" s="132" t="s">
        <v>197</v>
      </c>
      <c r="C53" s="20"/>
      <c r="D53" s="20">
        <v>602000</v>
      </c>
      <c r="E53" s="20"/>
      <c r="F53" s="20"/>
      <c r="G53" s="20">
        <f t="shared" si="2"/>
        <v>0</v>
      </c>
      <c r="H53" s="20">
        <f t="shared" si="3"/>
        <v>602000</v>
      </c>
    </row>
    <row r="54" spans="1:8" ht="14.25">
      <c r="A54" s="138" t="s">
        <v>435</v>
      </c>
      <c r="B54" s="132" t="s">
        <v>198</v>
      </c>
      <c r="C54" s="20"/>
      <c r="D54" s="20"/>
      <c r="E54" s="20"/>
      <c r="F54" s="20"/>
      <c r="G54" s="20">
        <f t="shared" si="2"/>
        <v>0</v>
      </c>
      <c r="H54" s="20">
        <f t="shared" si="3"/>
        <v>0</v>
      </c>
    </row>
    <row r="55" spans="1:8" ht="14.25">
      <c r="A55" s="138" t="s">
        <v>436</v>
      </c>
      <c r="B55" s="132" t="s">
        <v>199</v>
      </c>
      <c r="C55" s="20"/>
      <c r="D55" s="20"/>
      <c r="E55" s="20"/>
      <c r="F55" s="20"/>
      <c r="G55" s="20">
        <f t="shared" si="2"/>
        <v>0</v>
      </c>
      <c r="H55" s="20">
        <f t="shared" si="3"/>
        <v>0</v>
      </c>
    </row>
    <row r="56" spans="1:8" ht="14.25">
      <c r="A56" s="138" t="s">
        <v>437</v>
      </c>
      <c r="B56" s="132" t="s">
        <v>200</v>
      </c>
      <c r="C56" s="20"/>
      <c r="D56" s="20"/>
      <c r="E56" s="20"/>
      <c r="F56" s="20"/>
      <c r="G56" s="20">
        <f t="shared" si="2"/>
        <v>0</v>
      </c>
      <c r="H56" s="20">
        <f t="shared" si="3"/>
        <v>0</v>
      </c>
    </row>
    <row r="57" spans="1:8" ht="14.25">
      <c r="A57" s="137" t="s">
        <v>438</v>
      </c>
      <c r="B57" s="132" t="s">
        <v>201</v>
      </c>
      <c r="C57" s="20"/>
      <c r="D57" s="20"/>
      <c r="E57" s="20"/>
      <c r="F57" s="20"/>
      <c r="G57" s="20">
        <f t="shared" si="2"/>
        <v>0</v>
      </c>
      <c r="H57" s="20">
        <f t="shared" si="3"/>
        <v>0</v>
      </c>
    </row>
    <row r="58" spans="1:8" ht="14.25">
      <c r="A58" s="137" t="s">
        <v>439</v>
      </c>
      <c r="B58" s="132" t="s">
        <v>202</v>
      </c>
      <c r="C58" s="20"/>
      <c r="D58" s="20"/>
      <c r="E58" s="20"/>
      <c r="F58" s="20"/>
      <c r="G58" s="20">
        <f t="shared" si="2"/>
        <v>0</v>
      </c>
      <c r="H58" s="20">
        <f t="shared" si="3"/>
        <v>0</v>
      </c>
    </row>
    <row r="59" spans="1:8" ht="14.25">
      <c r="A59" s="137" t="s">
        <v>440</v>
      </c>
      <c r="B59" s="132" t="s">
        <v>203</v>
      </c>
      <c r="C59" s="20">
        <v>34597000</v>
      </c>
      <c r="D59" s="20">
        <v>34597000</v>
      </c>
      <c r="E59" s="20"/>
      <c r="F59" s="20"/>
      <c r="G59" s="20">
        <f aca="true" t="shared" si="4" ref="G59:G90">SUM(C59+E59)</f>
        <v>34597000</v>
      </c>
      <c r="H59" s="20">
        <f>SUM(D59)</f>
        <v>34597000</v>
      </c>
    </row>
    <row r="60" spans="1:8" s="197" customFormat="1" ht="14.25">
      <c r="A60" s="28" t="s">
        <v>415</v>
      </c>
      <c r="B60" s="24" t="s">
        <v>204</v>
      </c>
      <c r="C60" s="27">
        <f>SUM(C53:C59)</f>
        <v>34597000</v>
      </c>
      <c r="D60" s="27">
        <f>SUM(D53:D59)</f>
        <v>35199000</v>
      </c>
      <c r="E60" s="25"/>
      <c r="F60" s="25"/>
      <c r="G60" s="20">
        <f t="shared" si="4"/>
        <v>34597000</v>
      </c>
      <c r="H60" s="20">
        <f>SUM(D60)</f>
        <v>35199000</v>
      </c>
    </row>
    <row r="61" spans="1:8" ht="14.25">
      <c r="A61" s="139" t="s">
        <v>441</v>
      </c>
      <c r="B61" s="132" t="s">
        <v>205</v>
      </c>
      <c r="C61" s="154"/>
      <c r="D61" s="154"/>
      <c r="E61" s="20"/>
      <c r="F61" s="20"/>
      <c r="G61" s="20">
        <f t="shared" si="4"/>
        <v>0</v>
      </c>
      <c r="H61" s="20">
        <f aca="true" t="shared" si="5" ref="H61:H92">SUM(D61+F61)</f>
        <v>0</v>
      </c>
    </row>
    <row r="62" spans="1:8" ht="14.25">
      <c r="A62" s="139" t="s">
        <v>206</v>
      </c>
      <c r="B62" s="132" t="s">
        <v>207</v>
      </c>
      <c r="C62" s="154"/>
      <c r="D62" s="154">
        <v>1452846</v>
      </c>
      <c r="E62" s="20"/>
      <c r="F62" s="20"/>
      <c r="G62" s="20">
        <f t="shared" si="4"/>
        <v>0</v>
      </c>
      <c r="H62" s="20">
        <f t="shared" si="5"/>
        <v>1452846</v>
      </c>
    </row>
    <row r="63" spans="1:8" ht="14.25">
      <c r="A63" s="139" t="s">
        <v>208</v>
      </c>
      <c r="B63" s="132" t="s">
        <v>209</v>
      </c>
      <c r="C63" s="154"/>
      <c r="D63" s="154"/>
      <c r="E63" s="20"/>
      <c r="F63" s="20"/>
      <c r="G63" s="20">
        <f t="shared" si="4"/>
        <v>0</v>
      </c>
      <c r="H63" s="20">
        <f t="shared" si="5"/>
        <v>0</v>
      </c>
    </row>
    <row r="64" spans="1:8" ht="14.25">
      <c r="A64" s="139" t="s">
        <v>416</v>
      </c>
      <c r="B64" s="132" t="s">
        <v>210</v>
      </c>
      <c r="C64" s="154"/>
      <c r="D64" s="154"/>
      <c r="E64" s="20"/>
      <c r="F64" s="20"/>
      <c r="G64" s="20">
        <f t="shared" si="4"/>
        <v>0</v>
      </c>
      <c r="H64" s="20">
        <f t="shared" si="5"/>
        <v>0</v>
      </c>
    </row>
    <row r="65" spans="1:8" ht="14.25">
      <c r="A65" s="139" t="s">
        <v>442</v>
      </c>
      <c r="B65" s="132" t="s">
        <v>211</v>
      </c>
      <c r="C65" s="154"/>
      <c r="D65" s="154"/>
      <c r="E65" s="20"/>
      <c r="F65" s="20"/>
      <c r="G65" s="20">
        <f t="shared" si="4"/>
        <v>0</v>
      </c>
      <c r="H65" s="20">
        <f t="shared" si="5"/>
        <v>0</v>
      </c>
    </row>
    <row r="66" spans="1:8" ht="14.25">
      <c r="A66" s="139" t="s">
        <v>417</v>
      </c>
      <c r="B66" s="132" t="s">
        <v>212</v>
      </c>
      <c r="C66" s="154"/>
      <c r="D66" s="154"/>
      <c r="E66" s="20"/>
      <c r="F66" s="20"/>
      <c r="G66" s="20">
        <f t="shared" si="4"/>
        <v>0</v>
      </c>
      <c r="H66" s="20">
        <f t="shared" si="5"/>
        <v>0</v>
      </c>
    </row>
    <row r="67" spans="1:8" ht="14.25">
      <c r="A67" s="139" t="s">
        <v>443</v>
      </c>
      <c r="B67" s="132" t="s">
        <v>213</v>
      </c>
      <c r="C67" s="154"/>
      <c r="D67" s="154"/>
      <c r="E67" s="20"/>
      <c r="F67" s="20"/>
      <c r="G67" s="20">
        <f t="shared" si="4"/>
        <v>0</v>
      </c>
      <c r="H67" s="20">
        <f t="shared" si="5"/>
        <v>0</v>
      </c>
    </row>
    <row r="68" spans="1:8" ht="14.25">
      <c r="A68" s="139" t="s">
        <v>444</v>
      </c>
      <c r="B68" s="132" t="s">
        <v>214</v>
      </c>
      <c r="C68" s="154"/>
      <c r="D68" s="154"/>
      <c r="E68" s="20"/>
      <c r="F68" s="20"/>
      <c r="G68" s="20">
        <f t="shared" si="4"/>
        <v>0</v>
      </c>
      <c r="H68" s="20">
        <f t="shared" si="5"/>
        <v>0</v>
      </c>
    </row>
    <row r="69" spans="1:8" ht="14.25">
      <c r="A69" s="139" t="s">
        <v>215</v>
      </c>
      <c r="B69" s="132" t="s">
        <v>216</v>
      </c>
      <c r="C69" s="154"/>
      <c r="D69" s="154"/>
      <c r="E69" s="20"/>
      <c r="F69" s="20"/>
      <c r="G69" s="20">
        <f t="shared" si="4"/>
        <v>0</v>
      </c>
      <c r="H69" s="20">
        <f t="shared" si="5"/>
        <v>0</v>
      </c>
    </row>
    <row r="70" spans="1:8" ht="14.25">
      <c r="A70" s="140" t="s">
        <v>217</v>
      </c>
      <c r="B70" s="132" t="s">
        <v>218</v>
      </c>
      <c r="C70" s="154"/>
      <c r="D70" s="154"/>
      <c r="E70" s="20"/>
      <c r="F70" s="20"/>
      <c r="G70" s="20">
        <f t="shared" si="4"/>
        <v>0</v>
      </c>
      <c r="H70" s="20">
        <f t="shared" si="5"/>
        <v>0</v>
      </c>
    </row>
    <row r="71" spans="1:8" ht="14.25">
      <c r="A71" s="139" t="s">
        <v>445</v>
      </c>
      <c r="B71" s="132" t="s">
        <v>219</v>
      </c>
      <c r="C71" s="154"/>
      <c r="D71" s="154"/>
      <c r="E71" s="20"/>
      <c r="F71" s="20"/>
      <c r="G71" s="20">
        <f t="shared" si="4"/>
        <v>0</v>
      </c>
      <c r="H71" s="20">
        <f t="shared" si="5"/>
        <v>0</v>
      </c>
    </row>
    <row r="72" spans="1:8" ht="14.25">
      <c r="A72" s="139" t="s">
        <v>464</v>
      </c>
      <c r="B72" s="132" t="s">
        <v>220</v>
      </c>
      <c r="C72" s="154">
        <v>32171660</v>
      </c>
      <c r="D72" s="154">
        <v>32171660</v>
      </c>
      <c r="E72" s="20">
        <v>0</v>
      </c>
      <c r="F72" s="20">
        <v>0</v>
      </c>
      <c r="G72" s="20">
        <f t="shared" si="4"/>
        <v>32171660</v>
      </c>
      <c r="H72" s="20">
        <f t="shared" si="5"/>
        <v>32171660</v>
      </c>
    </row>
    <row r="73" spans="1:8" ht="14.25">
      <c r="A73" s="140" t="s">
        <v>71</v>
      </c>
      <c r="B73" s="132" t="s">
        <v>456</v>
      </c>
      <c r="C73" s="154">
        <v>15006325</v>
      </c>
      <c r="D73" s="154">
        <v>3435797</v>
      </c>
      <c r="E73" s="20"/>
      <c r="F73" s="20"/>
      <c r="G73" s="20">
        <f t="shared" si="4"/>
        <v>15006325</v>
      </c>
      <c r="H73" s="20">
        <f t="shared" si="5"/>
        <v>3435797</v>
      </c>
    </row>
    <row r="74" spans="1:8" ht="14.25">
      <c r="A74" s="140" t="s">
        <v>72</v>
      </c>
      <c r="B74" s="132" t="s">
        <v>456</v>
      </c>
      <c r="C74" s="154"/>
      <c r="D74" s="154"/>
      <c r="E74" s="20"/>
      <c r="F74" s="20"/>
      <c r="G74" s="20">
        <f t="shared" si="4"/>
        <v>0</v>
      </c>
      <c r="H74" s="20">
        <f t="shared" si="5"/>
        <v>0</v>
      </c>
    </row>
    <row r="75" spans="1:8" s="197" customFormat="1" ht="14.25">
      <c r="A75" s="28" t="s">
        <v>418</v>
      </c>
      <c r="B75" s="24" t="s">
        <v>221</v>
      </c>
      <c r="C75" s="25">
        <f>SUM(C72:C74)</f>
        <v>47177985</v>
      </c>
      <c r="D75" s="25">
        <f>SUM(D72:D74)</f>
        <v>35607457</v>
      </c>
      <c r="E75" s="25">
        <f>SUM(E72:E74)</f>
        <v>0</v>
      </c>
      <c r="F75" s="25">
        <f>SUM(F72:F74)</f>
        <v>0</v>
      </c>
      <c r="G75" s="20">
        <f t="shared" si="4"/>
        <v>47177985</v>
      </c>
      <c r="H75" s="20">
        <f t="shared" si="5"/>
        <v>35607457</v>
      </c>
    </row>
    <row r="76" spans="1:8" s="233" customFormat="1" ht="14.25">
      <c r="A76" s="198" t="s">
        <v>62</v>
      </c>
      <c r="B76" s="230"/>
      <c r="C76" s="231"/>
      <c r="D76" s="231"/>
      <c r="E76" s="201"/>
      <c r="F76" s="201"/>
      <c r="G76" s="232">
        <f t="shared" si="4"/>
        <v>0</v>
      </c>
      <c r="H76" s="232">
        <f t="shared" si="5"/>
        <v>0</v>
      </c>
    </row>
    <row r="77" spans="1:8" ht="14.25">
      <c r="A77" s="142" t="s">
        <v>222</v>
      </c>
      <c r="B77" s="132" t="s">
        <v>223</v>
      </c>
      <c r="C77" s="154"/>
      <c r="D77" s="154">
        <v>23215</v>
      </c>
      <c r="E77" s="20"/>
      <c r="F77" s="20"/>
      <c r="G77" s="20">
        <f t="shared" si="4"/>
        <v>0</v>
      </c>
      <c r="H77" s="20">
        <f t="shared" si="5"/>
        <v>23215</v>
      </c>
    </row>
    <row r="78" spans="1:8" ht="14.25">
      <c r="A78" s="142" t="s">
        <v>446</v>
      </c>
      <c r="B78" s="132" t="s">
        <v>224</v>
      </c>
      <c r="C78" s="154"/>
      <c r="D78" s="154"/>
      <c r="E78" s="20">
        <v>281552878</v>
      </c>
      <c r="F78" s="20">
        <v>270552878</v>
      </c>
      <c r="G78" s="20">
        <f t="shared" si="4"/>
        <v>281552878</v>
      </c>
      <c r="H78" s="20">
        <f t="shared" si="5"/>
        <v>270552878</v>
      </c>
    </row>
    <row r="79" spans="1:8" ht="14.25">
      <c r="A79" s="142" t="s">
        <v>225</v>
      </c>
      <c r="B79" s="132" t="s">
        <v>226</v>
      </c>
      <c r="C79" s="154"/>
      <c r="D79" s="154"/>
      <c r="E79" s="20"/>
      <c r="F79" s="20"/>
      <c r="G79" s="20">
        <f t="shared" si="4"/>
        <v>0</v>
      </c>
      <c r="H79" s="20">
        <f t="shared" si="5"/>
        <v>0</v>
      </c>
    </row>
    <row r="80" spans="1:8" ht="14.25">
      <c r="A80" s="142" t="s">
        <v>227</v>
      </c>
      <c r="B80" s="132" t="s">
        <v>228</v>
      </c>
      <c r="C80" s="154"/>
      <c r="D80" s="154"/>
      <c r="E80" s="20">
        <v>1260000</v>
      </c>
      <c r="F80" s="20">
        <v>8054150</v>
      </c>
      <c r="G80" s="20">
        <f t="shared" si="4"/>
        <v>1260000</v>
      </c>
      <c r="H80" s="20">
        <f t="shared" si="5"/>
        <v>8054150</v>
      </c>
    </row>
    <row r="81" spans="1:8" ht="14.25">
      <c r="A81" s="135" t="s">
        <v>229</v>
      </c>
      <c r="B81" s="132" t="s">
        <v>230</v>
      </c>
      <c r="C81" s="154"/>
      <c r="D81" s="154"/>
      <c r="E81" s="20"/>
      <c r="F81" s="20"/>
      <c r="G81" s="20">
        <f t="shared" si="4"/>
        <v>0</v>
      </c>
      <c r="H81" s="20">
        <f t="shared" si="5"/>
        <v>0</v>
      </c>
    </row>
    <row r="82" spans="1:8" ht="14.25">
      <c r="A82" s="135" t="s">
        <v>231</v>
      </c>
      <c r="B82" s="132" t="s">
        <v>232</v>
      </c>
      <c r="C82" s="154"/>
      <c r="D82" s="154"/>
      <c r="E82" s="20"/>
      <c r="F82" s="20"/>
      <c r="G82" s="20">
        <f t="shared" si="4"/>
        <v>0</v>
      </c>
      <c r="H82" s="20">
        <f t="shared" si="5"/>
        <v>0</v>
      </c>
    </row>
    <row r="83" spans="1:8" ht="14.25">
      <c r="A83" s="135" t="s">
        <v>233</v>
      </c>
      <c r="B83" s="132" t="s">
        <v>234</v>
      </c>
      <c r="C83" s="154"/>
      <c r="D83" s="154"/>
      <c r="E83" s="20">
        <v>76359276</v>
      </c>
      <c r="F83" s="20">
        <v>76359276</v>
      </c>
      <c r="G83" s="20">
        <f t="shared" si="4"/>
        <v>76359276</v>
      </c>
      <c r="H83" s="20">
        <f t="shared" si="5"/>
        <v>76359276</v>
      </c>
    </row>
    <row r="84" spans="1:9" s="197" customFormat="1" ht="14.25">
      <c r="A84" s="33" t="s">
        <v>419</v>
      </c>
      <c r="B84" s="24" t="s">
        <v>235</v>
      </c>
      <c r="C84" s="25">
        <f>SUM(C77:C83)</f>
        <v>0</v>
      </c>
      <c r="D84" s="25">
        <f>SUM(D77:D83)</f>
        <v>23215</v>
      </c>
      <c r="E84" s="25">
        <f>SUM(E77:E83)</f>
        <v>359172154</v>
      </c>
      <c r="F84" s="25">
        <f>SUM(F77:F83)</f>
        <v>354966304</v>
      </c>
      <c r="G84" s="20">
        <f t="shared" si="4"/>
        <v>359172154</v>
      </c>
      <c r="H84" s="20">
        <f>SUM(H77:H83)</f>
        <v>354989519</v>
      </c>
      <c r="I84" s="196">
        <f>SUM(H77:H83)</f>
        <v>354989519</v>
      </c>
    </row>
    <row r="85" spans="1:8" ht="14.25">
      <c r="A85" s="137" t="s">
        <v>236</v>
      </c>
      <c r="B85" s="132" t="s">
        <v>237</v>
      </c>
      <c r="C85" s="154"/>
      <c r="D85" s="154"/>
      <c r="E85" s="20">
        <v>143177130</v>
      </c>
      <c r="F85" s="20">
        <v>139259765</v>
      </c>
      <c r="G85" s="20">
        <f t="shared" si="4"/>
        <v>143177130</v>
      </c>
      <c r="H85" s="20">
        <f t="shared" si="5"/>
        <v>139259765</v>
      </c>
    </row>
    <row r="86" spans="1:8" ht="14.25">
      <c r="A86" s="137" t="s">
        <v>238</v>
      </c>
      <c r="B86" s="132" t="s">
        <v>239</v>
      </c>
      <c r="C86" s="154"/>
      <c r="D86" s="154"/>
      <c r="E86" s="20"/>
      <c r="F86" s="20"/>
      <c r="G86" s="20">
        <f t="shared" si="4"/>
        <v>0</v>
      </c>
      <c r="H86" s="20">
        <f t="shared" si="5"/>
        <v>0</v>
      </c>
    </row>
    <row r="87" spans="1:8" ht="14.25">
      <c r="A87" s="137" t="s">
        <v>240</v>
      </c>
      <c r="B87" s="132" t="s">
        <v>241</v>
      </c>
      <c r="C87" s="154"/>
      <c r="D87" s="154"/>
      <c r="E87" s="20"/>
      <c r="F87" s="20"/>
      <c r="G87" s="20">
        <f t="shared" si="4"/>
        <v>0</v>
      </c>
      <c r="H87" s="20">
        <f t="shared" si="5"/>
        <v>0</v>
      </c>
    </row>
    <row r="88" spans="1:8" ht="14.25">
      <c r="A88" s="137" t="s">
        <v>242</v>
      </c>
      <c r="B88" s="132" t="s">
        <v>243</v>
      </c>
      <c r="C88" s="154"/>
      <c r="D88" s="154"/>
      <c r="E88" s="20">
        <v>36911558</v>
      </c>
      <c r="F88" s="20">
        <v>36411558</v>
      </c>
      <c r="G88" s="20">
        <f t="shared" si="4"/>
        <v>36911558</v>
      </c>
      <c r="H88" s="20">
        <f t="shared" si="5"/>
        <v>36411558</v>
      </c>
    </row>
    <row r="89" spans="1:8" s="197" customFormat="1" ht="14.25">
      <c r="A89" s="28" t="s">
        <v>420</v>
      </c>
      <c r="B89" s="24" t="s">
        <v>244</v>
      </c>
      <c r="C89" s="25">
        <f>SUM(C85:C88)</f>
        <v>0</v>
      </c>
      <c r="D89" s="25">
        <f>SUM(D85:D88)</f>
        <v>0</v>
      </c>
      <c r="E89" s="25">
        <f>SUM(E85:E88)</f>
        <v>180088688</v>
      </c>
      <c r="F89" s="25">
        <f>SUM(F85:F88)</f>
        <v>175671323</v>
      </c>
      <c r="G89" s="20">
        <f t="shared" si="4"/>
        <v>180088688</v>
      </c>
      <c r="H89" s="20">
        <f t="shared" si="5"/>
        <v>175671323</v>
      </c>
    </row>
    <row r="90" spans="1:8" ht="14.25">
      <c r="A90" s="137" t="s">
        <v>245</v>
      </c>
      <c r="B90" s="132" t="s">
        <v>246</v>
      </c>
      <c r="C90" s="154"/>
      <c r="D90" s="154"/>
      <c r="E90" s="20"/>
      <c r="F90" s="20"/>
      <c r="G90" s="20">
        <f t="shared" si="4"/>
        <v>0</v>
      </c>
      <c r="H90" s="20">
        <f t="shared" si="5"/>
        <v>0</v>
      </c>
    </row>
    <row r="91" spans="1:8" ht="14.25">
      <c r="A91" s="137" t="s">
        <v>447</v>
      </c>
      <c r="B91" s="132" t="s">
        <v>247</v>
      </c>
      <c r="C91" s="154"/>
      <c r="D91" s="154"/>
      <c r="E91" s="20"/>
      <c r="F91" s="20"/>
      <c r="G91" s="20">
        <f aca="true" t="shared" si="6" ref="G91:G122">SUM(C91+E91)</f>
        <v>0</v>
      </c>
      <c r="H91" s="20">
        <f t="shared" si="5"/>
        <v>0</v>
      </c>
    </row>
    <row r="92" spans="1:8" ht="14.25">
      <c r="A92" s="137" t="s">
        <v>448</v>
      </c>
      <c r="B92" s="132" t="s">
        <v>248</v>
      </c>
      <c r="C92" s="154"/>
      <c r="D92" s="154"/>
      <c r="E92" s="20"/>
      <c r="F92" s="20"/>
      <c r="G92" s="20">
        <f t="shared" si="6"/>
        <v>0</v>
      </c>
      <c r="H92" s="20">
        <f t="shared" si="5"/>
        <v>0</v>
      </c>
    </row>
    <row r="93" spans="1:8" ht="14.25">
      <c r="A93" s="137" t="s">
        <v>449</v>
      </c>
      <c r="B93" s="132" t="s">
        <v>249</v>
      </c>
      <c r="C93" s="154"/>
      <c r="D93" s="154"/>
      <c r="E93" s="20"/>
      <c r="F93" s="20"/>
      <c r="G93" s="20">
        <f t="shared" si="6"/>
        <v>0</v>
      </c>
      <c r="H93" s="20">
        <f aca="true" t="shared" si="7" ref="H93:H123">SUM(D93+F93)</f>
        <v>0</v>
      </c>
    </row>
    <row r="94" spans="1:8" ht="14.25">
      <c r="A94" s="137" t="s">
        <v>450</v>
      </c>
      <c r="B94" s="132" t="s">
        <v>250</v>
      </c>
      <c r="C94" s="154"/>
      <c r="D94" s="154"/>
      <c r="E94" s="20"/>
      <c r="F94" s="20"/>
      <c r="G94" s="20">
        <f t="shared" si="6"/>
        <v>0</v>
      </c>
      <c r="H94" s="20">
        <f t="shared" si="7"/>
        <v>0</v>
      </c>
    </row>
    <row r="95" spans="1:8" ht="14.25">
      <c r="A95" s="137" t="s">
        <v>451</v>
      </c>
      <c r="B95" s="132" t="s">
        <v>251</v>
      </c>
      <c r="C95" s="154"/>
      <c r="D95" s="154"/>
      <c r="E95" s="20"/>
      <c r="F95" s="20"/>
      <c r="G95" s="20">
        <f t="shared" si="6"/>
        <v>0</v>
      </c>
      <c r="H95" s="20">
        <f t="shared" si="7"/>
        <v>0</v>
      </c>
    </row>
    <row r="96" spans="1:8" ht="14.25">
      <c r="A96" s="137" t="s">
        <v>252</v>
      </c>
      <c r="B96" s="132" t="s">
        <v>253</v>
      </c>
      <c r="C96" s="154"/>
      <c r="D96" s="154"/>
      <c r="E96" s="20"/>
      <c r="F96" s="20"/>
      <c r="G96" s="20">
        <f t="shared" si="6"/>
        <v>0</v>
      </c>
      <c r="H96" s="20">
        <f t="shared" si="7"/>
        <v>0</v>
      </c>
    </row>
    <row r="97" spans="1:8" ht="14.25">
      <c r="A97" s="137" t="s">
        <v>452</v>
      </c>
      <c r="B97" s="132" t="s">
        <v>457</v>
      </c>
      <c r="C97" s="154"/>
      <c r="D97" s="154"/>
      <c r="E97" s="20"/>
      <c r="F97" s="20"/>
      <c r="G97" s="20">
        <f t="shared" si="6"/>
        <v>0</v>
      </c>
      <c r="H97" s="20">
        <f t="shared" si="7"/>
        <v>0</v>
      </c>
    </row>
    <row r="98" spans="1:8" s="197" customFormat="1" ht="14.25">
      <c r="A98" s="28" t="s">
        <v>421</v>
      </c>
      <c r="B98" s="24" t="s">
        <v>255</v>
      </c>
      <c r="C98" s="25"/>
      <c r="D98" s="25"/>
      <c r="E98" s="25">
        <f>SUM(E97)</f>
        <v>0</v>
      </c>
      <c r="F98" s="25">
        <f>SUM(F97)</f>
        <v>0</v>
      </c>
      <c r="G98" s="20">
        <f t="shared" si="6"/>
        <v>0</v>
      </c>
      <c r="H98" s="20">
        <f t="shared" si="7"/>
        <v>0</v>
      </c>
    </row>
    <row r="99" spans="1:8" s="233" customFormat="1" ht="14.25">
      <c r="A99" s="198" t="s">
        <v>61</v>
      </c>
      <c r="B99" s="230"/>
      <c r="C99" s="231"/>
      <c r="D99" s="231"/>
      <c r="E99" s="201"/>
      <c r="F99" s="201"/>
      <c r="G99" s="232">
        <f t="shared" si="6"/>
        <v>0</v>
      </c>
      <c r="H99" s="232">
        <f t="shared" si="7"/>
        <v>0</v>
      </c>
    </row>
    <row r="100" spans="1:8" s="222" customFormat="1" ht="14.25">
      <c r="A100" s="203" t="s">
        <v>4</v>
      </c>
      <c r="B100" s="228" t="s">
        <v>256</v>
      </c>
      <c r="C100" s="229">
        <f>SUM(C25+C26+C51+C60+C75+C84+C89)</f>
        <v>352309693</v>
      </c>
      <c r="D100" s="229">
        <f>SUM(D25+D26+D51+D60+D75+D84+D89+D98)</f>
        <v>403488443</v>
      </c>
      <c r="E100" s="229">
        <f>SUM(E25+E26+E51+E60+E75+E84+E89+E98)</f>
        <v>539260842</v>
      </c>
      <c r="F100" s="229">
        <f>SUM(F25+F26+F51+F60+F75+F84+F89+F98)</f>
        <v>530637627</v>
      </c>
      <c r="G100" s="219">
        <f>SUM(C100+E100)</f>
        <v>891570535</v>
      </c>
      <c r="H100" s="219">
        <f t="shared" si="7"/>
        <v>934126070</v>
      </c>
    </row>
    <row r="101" spans="1:25" ht="14.25">
      <c r="A101" s="137" t="s">
        <v>453</v>
      </c>
      <c r="B101" s="134" t="s">
        <v>257</v>
      </c>
      <c r="C101" s="155"/>
      <c r="D101" s="155"/>
      <c r="E101" s="156">
        <v>9542860</v>
      </c>
      <c r="F101" s="156">
        <v>19542860</v>
      </c>
      <c r="G101" s="20">
        <f t="shared" si="6"/>
        <v>9542860</v>
      </c>
      <c r="H101" s="20">
        <f t="shared" si="7"/>
        <v>19542860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36"/>
      <c r="Y101" s="36"/>
    </row>
    <row r="102" spans="1:25" ht="14.25">
      <c r="A102" s="137" t="s">
        <v>258</v>
      </c>
      <c r="B102" s="134" t="s">
        <v>259</v>
      </c>
      <c r="C102" s="155"/>
      <c r="D102" s="155"/>
      <c r="E102" s="156"/>
      <c r="F102" s="156"/>
      <c r="G102" s="20">
        <f t="shared" si="6"/>
        <v>0</v>
      </c>
      <c r="H102" s="20">
        <f t="shared" si="7"/>
        <v>0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36"/>
      <c r="Y102" s="36"/>
    </row>
    <row r="103" spans="1:25" ht="14.25">
      <c r="A103" s="137" t="s">
        <v>454</v>
      </c>
      <c r="B103" s="134" t="s">
        <v>260</v>
      </c>
      <c r="C103" s="155"/>
      <c r="D103" s="155"/>
      <c r="E103" s="156"/>
      <c r="F103" s="156"/>
      <c r="G103" s="20">
        <f t="shared" si="6"/>
        <v>0</v>
      </c>
      <c r="H103" s="20">
        <f t="shared" si="7"/>
        <v>0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36"/>
      <c r="Y103" s="36"/>
    </row>
    <row r="104" spans="1:25" ht="14.25">
      <c r="A104" s="28" t="s">
        <v>422</v>
      </c>
      <c r="B104" s="26" t="s">
        <v>261</v>
      </c>
      <c r="C104" s="75"/>
      <c r="D104" s="75"/>
      <c r="E104" s="75">
        <f>SUM(E101:E103)</f>
        <v>9542860</v>
      </c>
      <c r="F104" s="75">
        <f>SUM(F101:F103)</f>
        <v>19542860</v>
      </c>
      <c r="G104" s="20">
        <f t="shared" si="6"/>
        <v>9542860</v>
      </c>
      <c r="H104" s="20">
        <f t="shared" si="7"/>
        <v>19542860</v>
      </c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36"/>
      <c r="Y104" s="36"/>
    </row>
    <row r="105" spans="1:25" ht="14.25">
      <c r="A105" s="147" t="s">
        <v>455</v>
      </c>
      <c r="B105" s="134" t="s">
        <v>262</v>
      </c>
      <c r="C105" s="155"/>
      <c r="D105" s="155"/>
      <c r="E105" s="157"/>
      <c r="F105" s="157"/>
      <c r="G105" s="20">
        <f t="shared" si="6"/>
        <v>0</v>
      </c>
      <c r="H105" s="20">
        <f t="shared" si="7"/>
        <v>0</v>
      </c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36"/>
      <c r="Y105" s="36"/>
    </row>
    <row r="106" spans="1:25" ht="14.25">
      <c r="A106" s="147" t="s">
        <v>425</v>
      </c>
      <c r="B106" s="134" t="s">
        <v>263</v>
      </c>
      <c r="C106" s="155"/>
      <c r="D106" s="155"/>
      <c r="E106" s="157"/>
      <c r="F106" s="157"/>
      <c r="G106" s="20">
        <f t="shared" si="6"/>
        <v>0</v>
      </c>
      <c r="H106" s="20">
        <f t="shared" si="7"/>
        <v>0</v>
      </c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36"/>
      <c r="Y106" s="36"/>
    </row>
    <row r="107" spans="1:25" ht="14.25">
      <c r="A107" s="137" t="s">
        <v>264</v>
      </c>
      <c r="B107" s="134" t="s">
        <v>265</v>
      </c>
      <c r="C107" s="155"/>
      <c r="D107" s="155"/>
      <c r="E107" s="156"/>
      <c r="F107" s="156"/>
      <c r="G107" s="20">
        <f t="shared" si="6"/>
        <v>0</v>
      </c>
      <c r="H107" s="20">
        <f t="shared" si="7"/>
        <v>0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36"/>
      <c r="Y107" s="36"/>
    </row>
    <row r="108" spans="1:25" ht="14.25">
      <c r="A108" s="137" t="s">
        <v>0</v>
      </c>
      <c r="B108" s="134" t="s">
        <v>266</v>
      </c>
      <c r="C108" s="155"/>
      <c r="D108" s="155"/>
      <c r="E108" s="156"/>
      <c r="F108" s="156"/>
      <c r="G108" s="20">
        <f t="shared" si="6"/>
        <v>0</v>
      </c>
      <c r="H108" s="20">
        <f t="shared" si="7"/>
        <v>0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36"/>
      <c r="Y108" s="36"/>
    </row>
    <row r="109" spans="1:25" ht="14.25">
      <c r="A109" s="39" t="s">
        <v>423</v>
      </c>
      <c r="B109" s="26" t="s">
        <v>267</v>
      </c>
      <c r="C109" s="75"/>
      <c r="D109" s="75"/>
      <c r="E109" s="75"/>
      <c r="F109" s="75"/>
      <c r="G109" s="20">
        <f t="shared" si="6"/>
        <v>0</v>
      </c>
      <c r="H109" s="20">
        <f t="shared" si="7"/>
        <v>0</v>
      </c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36"/>
      <c r="Y109" s="36"/>
    </row>
    <row r="110" spans="1:25" ht="14.25">
      <c r="A110" s="147" t="s">
        <v>268</v>
      </c>
      <c r="B110" s="134" t="s">
        <v>269</v>
      </c>
      <c r="C110" s="155"/>
      <c r="D110" s="155"/>
      <c r="E110" s="157"/>
      <c r="F110" s="157"/>
      <c r="G110" s="20">
        <f t="shared" si="6"/>
        <v>0</v>
      </c>
      <c r="H110" s="20">
        <f t="shared" si="7"/>
        <v>0</v>
      </c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36"/>
      <c r="Y110" s="36"/>
    </row>
    <row r="111" spans="1:25" ht="14.25">
      <c r="A111" s="147" t="s">
        <v>270</v>
      </c>
      <c r="B111" s="134" t="s">
        <v>271</v>
      </c>
      <c r="C111" s="155">
        <v>11479602</v>
      </c>
      <c r="D111" s="155">
        <v>11479602</v>
      </c>
      <c r="E111" s="157"/>
      <c r="F111" s="157"/>
      <c r="G111" s="20">
        <f t="shared" si="6"/>
        <v>11479602</v>
      </c>
      <c r="H111" s="20">
        <f t="shared" si="7"/>
        <v>11479602</v>
      </c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36"/>
      <c r="Y111" s="36"/>
    </row>
    <row r="112" spans="1:25" ht="14.25">
      <c r="A112" s="39" t="s">
        <v>272</v>
      </c>
      <c r="B112" s="26" t="s">
        <v>273</v>
      </c>
      <c r="C112" s="75">
        <v>285448678</v>
      </c>
      <c r="D112" s="75">
        <v>291566414</v>
      </c>
      <c r="E112" s="75"/>
      <c r="F112" s="75"/>
      <c r="G112" s="20">
        <f t="shared" si="6"/>
        <v>285448678</v>
      </c>
      <c r="H112" s="20">
        <f t="shared" si="7"/>
        <v>291566414</v>
      </c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36"/>
      <c r="Y112" s="36"/>
    </row>
    <row r="113" spans="1:25" ht="14.25">
      <c r="A113" s="147" t="s">
        <v>274</v>
      </c>
      <c r="B113" s="134" t="s">
        <v>275</v>
      </c>
      <c r="C113" s="155"/>
      <c r="D113" s="155"/>
      <c r="E113" s="157"/>
      <c r="F113" s="157"/>
      <c r="G113" s="20">
        <f t="shared" si="6"/>
        <v>0</v>
      </c>
      <c r="H113" s="20">
        <f t="shared" si="7"/>
        <v>0</v>
      </c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36"/>
      <c r="Y113" s="36"/>
    </row>
    <row r="114" spans="1:25" ht="14.25">
      <c r="A114" s="147" t="s">
        <v>276</v>
      </c>
      <c r="B114" s="134" t="s">
        <v>277</v>
      </c>
      <c r="C114" s="155"/>
      <c r="D114" s="155"/>
      <c r="E114" s="157"/>
      <c r="F114" s="157"/>
      <c r="G114" s="20">
        <f t="shared" si="6"/>
        <v>0</v>
      </c>
      <c r="H114" s="20">
        <f t="shared" si="7"/>
        <v>0</v>
      </c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36"/>
      <c r="Y114" s="36"/>
    </row>
    <row r="115" spans="1:25" ht="14.25">
      <c r="A115" s="147" t="s">
        <v>278</v>
      </c>
      <c r="B115" s="134" t="s">
        <v>279</v>
      </c>
      <c r="C115" s="155"/>
      <c r="D115" s="155"/>
      <c r="E115" s="157"/>
      <c r="F115" s="157"/>
      <c r="G115" s="20">
        <f t="shared" si="6"/>
        <v>0</v>
      </c>
      <c r="H115" s="20">
        <f t="shared" si="7"/>
        <v>0</v>
      </c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36"/>
      <c r="Y115" s="36"/>
    </row>
    <row r="116" spans="1:25" ht="14.25">
      <c r="A116" s="39" t="s">
        <v>424</v>
      </c>
      <c r="B116" s="26" t="s">
        <v>280</v>
      </c>
      <c r="C116" s="75">
        <f>SUM(C111:C112)</f>
        <v>296928280</v>
      </c>
      <c r="D116" s="75">
        <f>SUM(D111:D112)</f>
        <v>303046016</v>
      </c>
      <c r="E116" s="75"/>
      <c r="F116" s="75"/>
      <c r="G116" s="20">
        <f>SUM(G101+G111+G112)</f>
        <v>306471140</v>
      </c>
      <c r="H116" s="20">
        <f t="shared" si="7"/>
        <v>303046016</v>
      </c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36"/>
      <c r="Y116" s="36"/>
    </row>
    <row r="117" spans="1:25" ht="14.25">
      <c r="A117" s="147" t="s">
        <v>281</v>
      </c>
      <c r="B117" s="134" t="s">
        <v>282</v>
      </c>
      <c r="C117" s="155"/>
      <c r="D117" s="155"/>
      <c r="E117" s="157"/>
      <c r="F117" s="157"/>
      <c r="G117" s="20">
        <f t="shared" si="6"/>
        <v>0</v>
      </c>
      <c r="H117" s="20">
        <f t="shared" si="7"/>
        <v>0</v>
      </c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36"/>
      <c r="Y117" s="36"/>
    </row>
    <row r="118" spans="1:25" ht="14.25">
      <c r="A118" s="137" t="s">
        <v>283</v>
      </c>
      <c r="B118" s="134" t="s">
        <v>284</v>
      </c>
      <c r="C118" s="155"/>
      <c r="D118" s="155"/>
      <c r="E118" s="156"/>
      <c r="F118" s="156"/>
      <c r="G118" s="20">
        <f t="shared" si="6"/>
        <v>0</v>
      </c>
      <c r="H118" s="20">
        <f t="shared" si="7"/>
        <v>0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36"/>
      <c r="Y118" s="36"/>
    </row>
    <row r="119" spans="1:25" ht="14.25">
      <c r="A119" s="147" t="s">
        <v>1</v>
      </c>
      <c r="B119" s="134" t="s">
        <v>285</v>
      </c>
      <c r="C119" s="155"/>
      <c r="D119" s="155"/>
      <c r="E119" s="157"/>
      <c r="F119" s="157"/>
      <c r="G119" s="20">
        <f t="shared" si="6"/>
        <v>0</v>
      </c>
      <c r="H119" s="20">
        <f t="shared" si="7"/>
        <v>0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36"/>
      <c r="Y119" s="36"/>
    </row>
    <row r="120" spans="1:25" ht="14.25">
      <c r="A120" s="147" t="s">
        <v>426</v>
      </c>
      <c r="B120" s="134" t="s">
        <v>286</v>
      </c>
      <c r="C120" s="155"/>
      <c r="D120" s="155"/>
      <c r="E120" s="157"/>
      <c r="F120" s="157"/>
      <c r="G120" s="20">
        <f t="shared" si="6"/>
        <v>0</v>
      </c>
      <c r="H120" s="20">
        <f t="shared" si="7"/>
        <v>0</v>
      </c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36"/>
      <c r="Y120" s="36"/>
    </row>
    <row r="121" spans="1:25" ht="14.25">
      <c r="A121" s="39" t="s">
        <v>427</v>
      </c>
      <c r="B121" s="26" t="s">
        <v>287</v>
      </c>
      <c r="C121" s="75"/>
      <c r="D121" s="75"/>
      <c r="E121" s="75"/>
      <c r="F121" s="75"/>
      <c r="G121" s="20">
        <f t="shared" si="6"/>
        <v>0</v>
      </c>
      <c r="H121" s="20">
        <f t="shared" si="7"/>
        <v>0</v>
      </c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36"/>
      <c r="Y121" s="36"/>
    </row>
    <row r="122" spans="1:25" ht="14.25">
      <c r="A122" s="137" t="s">
        <v>288</v>
      </c>
      <c r="B122" s="134" t="s">
        <v>289</v>
      </c>
      <c r="C122" s="155"/>
      <c r="D122" s="155"/>
      <c r="E122" s="156"/>
      <c r="F122" s="156"/>
      <c r="G122" s="20">
        <f t="shared" si="6"/>
        <v>0</v>
      </c>
      <c r="H122" s="20">
        <f t="shared" si="7"/>
        <v>0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36"/>
      <c r="Y122" s="36"/>
    </row>
    <row r="123" spans="1:25" s="222" customFormat="1" ht="14.25">
      <c r="A123" s="208" t="s">
        <v>5</v>
      </c>
      <c r="B123" s="209" t="s">
        <v>290</v>
      </c>
      <c r="C123" s="218">
        <f>SUM(C116)</f>
        <v>296928280</v>
      </c>
      <c r="D123" s="218">
        <f>SUM(D116:D122)</f>
        <v>303046016</v>
      </c>
      <c r="E123" s="218">
        <f>SUM(E104)</f>
        <v>9542860</v>
      </c>
      <c r="F123" s="218">
        <f>SUM(F101)</f>
        <v>19542860</v>
      </c>
      <c r="G123" s="219">
        <f>SUM(G101+G111+G112)</f>
        <v>306471140</v>
      </c>
      <c r="H123" s="219">
        <f t="shared" si="7"/>
        <v>322588876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1"/>
      <c r="Y123" s="221"/>
    </row>
    <row r="124" spans="1:25" s="227" customFormat="1" ht="14.25">
      <c r="A124" s="205" t="s">
        <v>41</v>
      </c>
      <c r="B124" s="205"/>
      <c r="C124" s="223">
        <f>C100+C101+C106+C111++C112</f>
        <v>649237973</v>
      </c>
      <c r="D124" s="223">
        <f>SUM(D100+D123)</f>
        <v>706534459</v>
      </c>
      <c r="E124" s="223">
        <f>SUM(E100:E123)</f>
        <v>567889422</v>
      </c>
      <c r="F124" s="223">
        <f>SUM(F100+F104)</f>
        <v>550180487</v>
      </c>
      <c r="G124" s="225">
        <f>SUM(G100+G123)</f>
        <v>1198041675</v>
      </c>
      <c r="H124" s="225">
        <f>SUM(D124+F124)</f>
        <v>1256714946</v>
      </c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</row>
    <row r="125" spans="2:25" ht="14.25">
      <c r="B125" s="36"/>
      <c r="C125" s="36"/>
      <c r="D125" s="36"/>
      <c r="E125" s="36"/>
      <c r="F125" s="242"/>
      <c r="G125" s="36"/>
      <c r="H125" s="20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2:25" ht="14.2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2:25" ht="14.2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2:25" ht="14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2:25" ht="14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2:25" ht="14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2:25" ht="14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2:25" ht="14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2:25" ht="14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2:25" ht="14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2:25" ht="14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2:25" ht="14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2:25" ht="14.2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2:25" ht="14.2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2:25" ht="14.2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2:25" ht="14.2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2:25" ht="14.2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2:25" ht="14.2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2:25" ht="14.2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2:25" ht="14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2:25" ht="14.2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2:25" ht="14.2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2:25" ht="14.2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2:25" ht="14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2:25" ht="14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2:25" ht="14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2:25" ht="14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2:25" ht="14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2:25" ht="14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2:25" ht="14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2:25" ht="14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2:25" ht="14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2:25" ht="14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2:25" ht="14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2:25" ht="14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2:25" ht="14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2:25" ht="14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2:25" ht="14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2:25" ht="14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2:25" ht="14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2:25" ht="14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2:25" ht="14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2:25" ht="14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2:25" ht="14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2:25" ht="14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2:25" ht="14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2:25" ht="14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2:25" ht="14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2:25" ht="14.25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173"/>
  <sheetViews>
    <sheetView view="pageBreakPreview" zoomScaleSheetLayoutView="100" workbookViewId="0" topLeftCell="A114">
      <selection activeCell="G125" sqref="G125"/>
    </sheetView>
  </sheetViews>
  <sheetFormatPr defaultColWidth="9.140625" defaultRowHeight="15"/>
  <cols>
    <col min="1" max="1" width="83.421875" style="44" customWidth="1"/>
    <col min="2" max="2" width="9.140625" style="44" customWidth="1"/>
    <col min="3" max="3" width="12.421875" style="44" customWidth="1"/>
    <col min="4" max="4" width="12.7109375" style="44" customWidth="1"/>
    <col min="5" max="6" width="10.28125" style="44" customWidth="1"/>
    <col min="7" max="7" width="12.57421875" style="44" customWidth="1"/>
    <col min="8" max="8" width="12.421875" style="44" bestFit="1" customWidth="1"/>
    <col min="9" max="16384" width="9.140625" style="44" customWidth="1"/>
  </cols>
  <sheetData>
    <row r="1" spans="1:8" ht="21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18.75" customHeight="1">
      <c r="A2" s="305" t="s">
        <v>458</v>
      </c>
      <c r="B2" s="306"/>
      <c r="C2" s="306"/>
      <c r="D2" s="306"/>
      <c r="E2" s="306"/>
      <c r="F2" s="306"/>
      <c r="G2" s="307"/>
      <c r="H2" s="308"/>
    </row>
    <row r="3" spans="1:7" ht="15">
      <c r="A3" s="45"/>
      <c r="G3" s="44" t="s">
        <v>84</v>
      </c>
    </row>
    <row r="4" ht="15">
      <c r="A4" s="46" t="s">
        <v>78</v>
      </c>
    </row>
    <row r="5" spans="1:8" ht="25.5" customHeight="1">
      <c r="A5" s="309" t="s">
        <v>119</v>
      </c>
      <c r="B5" s="311" t="s">
        <v>120</v>
      </c>
      <c r="C5" s="313" t="s">
        <v>63</v>
      </c>
      <c r="D5" s="314"/>
      <c r="E5" s="313" t="s">
        <v>64</v>
      </c>
      <c r="F5" s="314"/>
      <c r="G5" s="315" t="s">
        <v>75</v>
      </c>
      <c r="H5" s="316"/>
    </row>
    <row r="6" spans="1:8" ht="30.75">
      <c r="A6" s="310"/>
      <c r="B6" s="312"/>
      <c r="C6" s="47" t="s">
        <v>76</v>
      </c>
      <c r="D6" s="47" t="s">
        <v>99</v>
      </c>
      <c r="E6" s="47" t="s">
        <v>76</v>
      </c>
      <c r="F6" s="47" t="s">
        <v>99</v>
      </c>
      <c r="G6" s="47" t="s">
        <v>76</v>
      </c>
      <c r="H6" s="47" t="s">
        <v>99</v>
      </c>
    </row>
    <row r="7" spans="1:8" ht="15">
      <c r="A7" s="48" t="s">
        <v>121</v>
      </c>
      <c r="B7" s="49" t="s">
        <v>122</v>
      </c>
      <c r="C7" s="50">
        <v>65713496</v>
      </c>
      <c r="D7" s="50">
        <v>57385581</v>
      </c>
      <c r="E7" s="51"/>
      <c r="F7" s="51"/>
      <c r="G7" s="50">
        <f aca="true" t="shared" si="0" ref="G7:G43">C7+E7</f>
        <v>65713496</v>
      </c>
      <c r="H7" s="50">
        <f aca="true" t="shared" si="1" ref="H7:H43">SUM(D7+F7)</f>
        <v>57385581</v>
      </c>
    </row>
    <row r="8" spans="1:8" ht="13.5" customHeight="1">
      <c r="A8" s="48" t="s">
        <v>123</v>
      </c>
      <c r="B8" s="52" t="s">
        <v>124</v>
      </c>
      <c r="C8" s="50"/>
      <c r="D8" s="50"/>
      <c r="E8" s="51"/>
      <c r="F8" s="51"/>
      <c r="G8" s="50">
        <f t="shared" si="0"/>
        <v>0</v>
      </c>
      <c r="H8" s="50">
        <f t="shared" si="1"/>
        <v>0</v>
      </c>
    </row>
    <row r="9" spans="1:8" ht="15.75" customHeight="1">
      <c r="A9" s="48" t="s">
        <v>125</v>
      </c>
      <c r="B9" s="52" t="s">
        <v>126</v>
      </c>
      <c r="C9" s="50">
        <v>1500000</v>
      </c>
      <c r="D9" s="50">
        <v>12933203</v>
      </c>
      <c r="E9" s="51"/>
      <c r="F9" s="51"/>
      <c r="G9" s="50">
        <f t="shared" si="0"/>
        <v>1500000</v>
      </c>
      <c r="H9" s="50">
        <f t="shared" si="1"/>
        <v>12933203</v>
      </c>
    </row>
    <row r="10" spans="1:8" ht="14.25" customHeight="1">
      <c r="A10" s="53" t="s">
        <v>127</v>
      </c>
      <c r="B10" s="52" t="s">
        <v>128</v>
      </c>
      <c r="C10" s="50"/>
      <c r="D10" s="50">
        <v>1240000</v>
      </c>
      <c r="E10" s="51"/>
      <c r="F10" s="51"/>
      <c r="G10" s="50">
        <f t="shared" si="0"/>
        <v>0</v>
      </c>
      <c r="H10" s="50">
        <f t="shared" si="1"/>
        <v>1240000</v>
      </c>
    </row>
    <row r="11" spans="1:8" ht="16.5" customHeight="1">
      <c r="A11" s="53" t="s">
        <v>129</v>
      </c>
      <c r="B11" s="52" t="s">
        <v>130</v>
      </c>
      <c r="C11" s="50"/>
      <c r="D11" s="50"/>
      <c r="E11" s="51"/>
      <c r="F11" s="51"/>
      <c r="G11" s="50">
        <f t="shared" si="0"/>
        <v>0</v>
      </c>
      <c r="H11" s="50">
        <f t="shared" si="1"/>
        <v>0</v>
      </c>
    </row>
    <row r="12" spans="1:8" ht="15">
      <c r="A12" s="53" t="s">
        <v>131</v>
      </c>
      <c r="B12" s="52" t="s">
        <v>132</v>
      </c>
      <c r="C12" s="50"/>
      <c r="D12" s="50">
        <v>620000</v>
      </c>
      <c r="E12" s="51"/>
      <c r="F12" s="51"/>
      <c r="G12" s="50">
        <f t="shared" si="0"/>
        <v>0</v>
      </c>
      <c r="H12" s="50">
        <f t="shared" si="1"/>
        <v>620000</v>
      </c>
    </row>
    <row r="13" spans="1:8" ht="15">
      <c r="A13" s="53" t="s">
        <v>133</v>
      </c>
      <c r="B13" s="52" t="s">
        <v>134</v>
      </c>
      <c r="C13" s="50">
        <v>2533153</v>
      </c>
      <c r="D13" s="50">
        <v>2507426</v>
      </c>
      <c r="E13" s="51"/>
      <c r="F13" s="51"/>
      <c r="G13" s="50">
        <f t="shared" si="0"/>
        <v>2533153</v>
      </c>
      <c r="H13" s="50">
        <f t="shared" si="1"/>
        <v>2507426</v>
      </c>
    </row>
    <row r="14" spans="1:8" ht="15">
      <c r="A14" s="53" t="s">
        <v>135</v>
      </c>
      <c r="B14" s="52" t="s">
        <v>136</v>
      </c>
      <c r="C14" s="50">
        <v>150000</v>
      </c>
      <c r="D14" s="50">
        <v>154600</v>
      </c>
      <c r="E14" s="51"/>
      <c r="F14" s="51"/>
      <c r="G14" s="50">
        <f t="shared" si="0"/>
        <v>150000</v>
      </c>
      <c r="H14" s="50">
        <f t="shared" si="1"/>
        <v>154600</v>
      </c>
    </row>
    <row r="15" spans="1:8" ht="15">
      <c r="A15" s="54" t="s">
        <v>137</v>
      </c>
      <c r="B15" s="52" t="s">
        <v>138</v>
      </c>
      <c r="C15" s="50">
        <v>450000</v>
      </c>
      <c r="D15" s="50">
        <v>502440</v>
      </c>
      <c r="E15" s="51"/>
      <c r="F15" s="51"/>
      <c r="G15" s="50">
        <f t="shared" si="0"/>
        <v>450000</v>
      </c>
      <c r="H15" s="50">
        <f t="shared" si="1"/>
        <v>502440</v>
      </c>
    </row>
    <row r="16" spans="1:8" ht="15">
      <c r="A16" s="54" t="s">
        <v>139</v>
      </c>
      <c r="B16" s="52" t="s">
        <v>140</v>
      </c>
      <c r="C16" s="50">
        <v>350000</v>
      </c>
      <c r="D16" s="50">
        <v>390000</v>
      </c>
      <c r="E16" s="51"/>
      <c r="F16" s="51"/>
      <c r="G16" s="50">
        <f t="shared" si="0"/>
        <v>350000</v>
      </c>
      <c r="H16" s="50">
        <f t="shared" si="1"/>
        <v>390000</v>
      </c>
    </row>
    <row r="17" spans="1:8" ht="14.25" customHeight="1">
      <c r="A17" s="54" t="s">
        <v>141</v>
      </c>
      <c r="B17" s="52" t="s">
        <v>142</v>
      </c>
      <c r="C17" s="50"/>
      <c r="D17" s="50">
        <v>332800</v>
      </c>
      <c r="E17" s="51"/>
      <c r="F17" s="51"/>
      <c r="G17" s="50">
        <f t="shared" si="0"/>
        <v>0</v>
      </c>
      <c r="H17" s="50">
        <f t="shared" si="1"/>
        <v>332800</v>
      </c>
    </row>
    <row r="18" spans="1:8" ht="18.75" customHeight="1">
      <c r="A18" s="54" t="s">
        <v>143</v>
      </c>
      <c r="B18" s="52" t="s">
        <v>144</v>
      </c>
      <c r="C18" s="50"/>
      <c r="D18" s="50"/>
      <c r="E18" s="51"/>
      <c r="F18" s="51"/>
      <c r="G18" s="50">
        <f t="shared" si="0"/>
        <v>0</v>
      </c>
      <c r="H18" s="50">
        <f t="shared" si="1"/>
        <v>0</v>
      </c>
    </row>
    <row r="19" spans="1:8" ht="15">
      <c r="A19" s="54" t="s">
        <v>428</v>
      </c>
      <c r="B19" s="52" t="s">
        <v>145</v>
      </c>
      <c r="C19" s="50"/>
      <c r="D19" s="50">
        <v>3237297</v>
      </c>
      <c r="E19" s="51"/>
      <c r="F19" s="51"/>
      <c r="G19" s="50">
        <f t="shared" si="0"/>
        <v>0</v>
      </c>
      <c r="H19" s="50">
        <f t="shared" si="1"/>
        <v>3237297</v>
      </c>
    </row>
    <row r="20" spans="1:8" ht="15">
      <c r="A20" s="55" t="s">
        <v>407</v>
      </c>
      <c r="B20" s="56" t="s">
        <v>146</v>
      </c>
      <c r="C20" s="57">
        <f>SUM(C7:C19)</f>
        <v>70696649</v>
      </c>
      <c r="D20" s="57">
        <f>SUM(D7:D19)</f>
        <v>79303347</v>
      </c>
      <c r="E20" s="57">
        <f>SUM(E7:E19)</f>
        <v>0</v>
      </c>
      <c r="F20" s="57">
        <f>SUM(F7:F19)</f>
        <v>0</v>
      </c>
      <c r="G20" s="50">
        <f t="shared" si="0"/>
        <v>70696649</v>
      </c>
      <c r="H20" s="50">
        <f t="shared" si="1"/>
        <v>79303347</v>
      </c>
    </row>
    <row r="21" spans="1:8" ht="15">
      <c r="A21" s="54" t="s">
        <v>147</v>
      </c>
      <c r="B21" s="52" t="s">
        <v>148</v>
      </c>
      <c r="C21" s="50"/>
      <c r="D21" s="50"/>
      <c r="E21" s="51"/>
      <c r="F21" s="51"/>
      <c r="G21" s="50">
        <f t="shared" si="0"/>
        <v>0</v>
      </c>
      <c r="H21" s="50">
        <f t="shared" si="1"/>
        <v>0</v>
      </c>
    </row>
    <row r="22" spans="1:8" ht="14.25" customHeight="1">
      <c r="A22" s="54" t="s">
        <v>149</v>
      </c>
      <c r="B22" s="52" t="s">
        <v>150</v>
      </c>
      <c r="C22" s="50">
        <v>3500000</v>
      </c>
      <c r="D22" s="50">
        <v>3837926</v>
      </c>
      <c r="E22" s="51"/>
      <c r="F22" s="51"/>
      <c r="G22" s="50">
        <f t="shared" si="0"/>
        <v>3500000</v>
      </c>
      <c r="H22" s="50">
        <f t="shared" si="1"/>
        <v>3837926</v>
      </c>
    </row>
    <row r="23" spans="1:8" ht="15">
      <c r="A23" s="58" t="s">
        <v>151</v>
      </c>
      <c r="B23" s="52" t="s">
        <v>152</v>
      </c>
      <c r="C23" s="50"/>
      <c r="D23" s="50">
        <v>2360000</v>
      </c>
      <c r="E23" s="51"/>
      <c r="F23" s="51"/>
      <c r="G23" s="50">
        <f t="shared" si="0"/>
        <v>0</v>
      </c>
      <c r="H23" s="50">
        <f t="shared" si="1"/>
        <v>2360000</v>
      </c>
    </row>
    <row r="24" spans="1:8" ht="15">
      <c r="A24" s="59" t="s">
        <v>408</v>
      </c>
      <c r="B24" s="56" t="s">
        <v>153</v>
      </c>
      <c r="C24" s="57">
        <f>SUM(C21:C23)</f>
        <v>3500000</v>
      </c>
      <c r="D24" s="57">
        <f>SUM(D21:D23)</f>
        <v>6197926</v>
      </c>
      <c r="E24" s="57">
        <f>SUM(E21:E23)</f>
        <v>0</v>
      </c>
      <c r="F24" s="57">
        <f>SUM(F21:F23)</f>
        <v>0</v>
      </c>
      <c r="G24" s="50">
        <f t="shared" si="0"/>
        <v>3500000</v>
      </c>
      <c r="H24" s="50">
        <f t="shared" si="1"/>
        <v>6197926</v>
      </c>
    </row>
    <row r="25" spans="1:8" ht="15">
      <c r="A25" s="55" t="s">
        <v>2</v>
      </c>
      <c r="B25" s="56" t="s">
        <v>154</v>
      </c>
      <c r="C25" s="57">
        <f>SUM(C24,C20)</f>
        <v>74196649</v>
      </c>
      <c r="D25" s="57">
        <f>SUM(D24,D20)</f>
        <v>85501273</v>
      </c>
      <c r="E25" s="57">
        <f>SUM(E24,E20)</f>
        <v>0</v>
      </c>
      <c r="F25" s="57">
        <f>SUM(F24,F20)</f>
        <v>0</v>
      </c>
      <c r="G25" s="50">
        <f t="shared" si="0"/>
        <v>74196649</v>
      </c>
      <c r="H25" s="50">
        <f t="shared" si="1"/>
        <v>85501273</v>
      </c>
    </row>
    <row r="26" spans="1:8" ht="15">
      <c r="A26" s="59" t="s">
        <v>429</v>
      </c>
      <c r="B26" s="56" t="s">
        <v>155</v>
      </c>
      <c r="C26" s="57">
        <v>15879546</v>
      </c>
      <c r="D26" s="57">
        <v>16830917</v>
      </c>
      <c r="E26" s="51"/>
      <c r="F26" s="51"/>
      <c r="G26" s="50">
        <f t="shared" si="0"/>
        <v>15879546</v>
      </c>
      <c r="H26" s="50">
        <f t="shared" si="1"/>
        <v>16830917</v>
      </c>
    </row>
    <row r="27" spans="1:8" ht="15">
      <c r="A27" s="54" t="s">
        <v>156</v>
      </c>
      <c r="B27" s="52" t="s">
        <v>157</v>
      </c>
      <c r="C27" s="50">
        <v>350000</v>
      </c>
      <c r="D27" s="50">
        <v>500000</v>
      </c>
      <c r="E27" s="51"/>
      <c r="F27" s="51"/>
      <c r="G27" s="50">
        <f t="shared" si="0"/>
        <v>350000</v>
      </c>
      <c r="H27" s="50">
        <f t="shared" si="1"/>
        <v>500000</v>
      </c>
    </row>
    <row r="28" spans="1:8" ht="15">
      <c r="A28" s="54" t="s">
        <v>158</v>
      </c>
      <c r="B28" s="52" t="s">
        <v>159</v>
      </c>
      <c r="C28" s="50">
        <v>2400000</v>
      </c>
      <c r="D28" s="50">
        <v>2150000</v>
      </c>
      <c r="E28" s="51"/>
      <c r="F28" s="51"/>
      <c r="G28" s="50">
        <f t="shared" si="0"/>
        <v>2400000</v>
      </c>
      <c r="H28" s="50">
        <f t="shared" si="1"/>
        <v>2150000</v>
      </c>
    </row>
    <row r="29" spans="1:8" ht="15">
      <c r="A29" s="54" t="s">
        <v>160</v>
      </c>
      <c r="B29" s="52" t="s">
        <v>161</v>
      </c>
      <c r="C29" s="50"/>
      <c r="D29" s="50"/>
      <c r="E29" s="51"/>
      <c r="F29" s="51"/>
      <c r="G29" s="50">
        <f t="shared" si="0"/>
        <v>0</v>
      </c>
      <c r="H29" s="50">
        <f t="shared" si="1"/>
        <v>0</v>
      </c>
    </row>
    <row r="30" spans="1:8" ht="15">
      <c r="A30" s="59" t="s">
        <v>409</v>
      </c>
      <c r="B30" s="56" t="s">
        <v>162</v>
      </c>
      <c r="C30" s="57">
        <f>SUM(C27:C29)</f>
        <v>2750000</v>
      </c>
      <c r="D30" s="57">
        <f>SUM(D27:D29)</f>
        <v>2650000</v>
      </c>
      <c r="E30" s="57">
        <f>SUM(E27:E29)</f>
        <v>0</v>
      </c>
      <c r="F30" s="57">
        <f>SUM(F27:F29)</f>
        <v>0</v>
      </c>
      <c r="G30" s="50">
        <f t="shared" si="0"/>
        <v>2750000</v>
      </c>
      <c r="H30" s="50">
        <f t="shared" si="1"/>
        <v>2650000</v>
      </c>
    </row>
    <row r="31" spans="1:8" ht="15">
      <c r="A31" s="54" t="s">
        <v>163</v>
      </c>
      <c r="B31" s="52" t="s">
        <v>164</v>
      </c>
      <c r="C31" s="50">
        <v>900000</v>
      </c>
      <c r="D31" s="50">
        <v>900000</v>
      </c>
      <c r="E31" s="51"/>
      <c r="F31" s="51"/>
      <c r="G31" s="50">
        <f t="shared" si="0"/>
        <v>900000</v>
      </c>
      <c r="H31" s="50">
        <f t="shared" si="1"/>
        <v>900000</v>
      </c>
    </row>
    <row r="32" spans="1:8" ht="15">
      <c r="A32" s="54" t="s">
        <v>165</v>
      </c>
      <c r="B32" s="52" t="s">
        <v>166</v>
      </c>
      <c r="C32" s="50">
        <v>400000</v>
      </c>
      <c r="D32" s="50">
        <v>400000</v>
      </c>
      <c r="E32" s="51"/>
      <c r="F32" s="51"/>
      <c r="G32" s="50">
        <f t="shared" si="0"/>
        <v>400000</v>
      </c>
      <c r="H32" s="50">
        <f t="shared" si="1"/>
        <v>400000</v>
      </c>
    </row>
    <row r="33" spans="1:8" ht="15" customHeight="1">
      <c r="A33" s="59" t="s">
        <v>3</v>
      </c>
      <c r="B33" s="56" t="s">
        <v>167</v>
      </c>
      <c r="C33" s="57">
        <f>SUM(C31:C32)</f>
        <v>1300000</v>
      </c>
      <c r="D33" s="57">
        <f>SUM(D31:D32)</f>
        <v>1300000</v>
      </c>
      <c r="E33" s="57">
        <f>SUM(E31:E32)</f>
        <v>0</v>
      </c>
      <c r="F33" s="57">
        <f>SUM(F31:F32)</f>
        <v>0</v>
      </c>
      <c r="G33" s="50">
        <f t="shared" si="0"/>
        <v>1300000</v>
      </c>
      <c r="H33" s="50">
        <f t="shared" si="1"/>
        <v>1300000</v>
      </c>
    </row>
    <row r="34" spans="1:8" ht="15">
      <c r="A34" s="54" t="s">
        <v>168</v>
      </c>
      <c r="B34" s="52" t="s">
        <v>169</v>
      </c>
      <c r="C34" s="50">
        <v>1600000</v>
      </c>
      <c r="D34" s="50">
        <v>2100000</v>
      </c>
      <c r="E34" s="51"/>
      <c r="F34" s="51"/>
      <c r="G34" s="50">
        <f t="shared" si="0"/>
        <v>1600000</v>
      </c>
      <c r="H34" s="50">
        <f t="shared" si="1"/>
        <v>2100000</v>
      </c>
    </row>
    <row r="35" spans="1:8" ht="13.5" customHeight="1">
      <c r="A35" s="54" t="s">
        <v>170</v>
      </c>
      <c r="B35" s="52" t="s">
        <v>171</v>
      </c>
      <c r="C35" s="50"/>
      <c r="D35" s="50"/>
      <c r="E35" s="51"/>
      <c r="F35" s="51"/>
      <c r="G35" s="50">
        <f t="shared" si="0"/>
        <v>0</v>
      </c>
      <c r="H35" s="50">
        <f t="shared" si="1"/>
        <v>0</v>
      </c>
    </row>
    <row r="36" spans="1:8" ht="15" customHeight="1">
      <c r="A36" s="54" t="s">
        <v>430</v>
      </c>
      <c r="B36" s="52" t="s">
        <v>172</v>
      </c>
      <c r="C36" s="50"/>
      <c r="D36" s="50">
        <v>870000</v>
      </c>
      <c r="E36" s="51"/>
      <c r="F36" s="51"/>
      <c r="G36" s="50">
        <f t="shared" si="0"/>
        <v>0</v>
      </c>
      <c r="H36" s="50">
        <f t="shared" si="1"/>
        <v>870000</v>
      </c>
    </row>
    <row r="37" spans="1:8" ht="15">
      <c r="A37" s="54" t="s">
        <v>173</v>
      </c>
      <c r="B37" s="52" t="s">
        <v>174</v>
      </c>
      <c r="C37" s="50"/>
      <c r="D37" s="50">
        <v>150000</v>
      </c>
      <c r="E37" s="51"/>
      <c r="F37" s="51"/>
      <c r="G37" s="50">
        <f t="shared" si="0"/>
        <v>0</v>
      </c>
      <c r="H37" s="50">
        <f t="shared" si="1"/>
        <v>150000</v>
      </c>
    </row>
    <row r="38" spans="1:8" ht="15">
      <c r="A38" s="61" t="s">
        <v>431</v>
      </c>
      <c r="B38" s="52" t="s">
        <v>175</v>
      </c>
      <c r="C38" s="50"/>
      <c r="D38" s="50"/>
      <c r="E38" s="51"/>
      <c r="F38" s="51"/>
      <c r="G38" s="50">
        <f t="shared" si="0"/>
        <v>0</v>
      </c>
      <c r="H38" s="50">
        <f t="shared" si="1"/>
        <v>0</v>
      </c>
    </row>
    <row r="39" spans="1:8" ht="15">
      <c r="A39" s="58" t="s">
        <v>176</v>
      </c>
      <c r="B39" s="52" t="s">
        <v>177</v>
      </c>
      <c r="C39" s="50">
        <v>2625000</v>
      </c>
      <c r="D39" s="50">
        <v>965000</v>
      </c>
      <c r="E39" s="51"/>
      <c r="F39" s="51"/>
      <c r="G39" s="50">
        <f t="shared" si="0"/>
        <v>2625000</v>
      </c>
      <c r="H39" s="50">
        <f t="shared" si="1"/>
        <v>965000</v>
      </c>
    </row>
    <row r="40" spans="1:8" ht="15">
      <c r="A40" s="54" t="s">
        <v>432</v>
      </c>
      <c r="B40" s="52" t="s">
        <v>178</v>
      </c>
      <c r="C40" s="50">
        <v>4000000</v>
      </c>
      <c r="D40" s="50">
        <v>5160000</v>
      </c>
      <c r="E40" s="51"/>
      <c r="F40" s="51"/>
      <c r="G40" s="50">
        <f t="shared" si="0"/>
        <v>4000000</v>
      </c>
      <c r="H40" s="50">
        <f t="shared" si="1"/>
        <v>5160000</v>
      </c>
    </row>
    <row r="41" spans="1:8" ht="15">
      <c r="A41" s="59" t="s">
        <v>410</v>
      </c>
      <c r="B41" s="56" t="s">
        <v>179</v>
      </c>
      <c r="C41" s="57">
        <f>SUM(C34:C40)</f>
        <v>8225000</v>
      </c>
      <c r="D41" s="57">
        <f>SUM(D34:D40)</f>
        <v>9245000</v>
      </c>
      <c r="E41" s="57">
        <f>SUM(E34:E40)</f>
        <v>0</v>
      </c>
      <c r="F41" s="57">
        <f>SUM(F34:F40)</f>
        <v>0</v>
      </c>
      <c r="G41" s="50">
        <f t="shared" si="0"/>
        <v>8225000</v>
      </c>
      <c r="H41" s="50">
        <f t="shared" si="1"/>
        <v>9245000</v>
      </c>
    </row>
    <row r="42" spans="1:8" ht="15">
      <c r="A42" s="54" t="s">
        <v>180</v>
      </c>
      <c r="B42" s="52" t="s">
        <v>181</v>
      </c>
      <c r="C42" s="50">
        <v>300000</v>
      </c>
      <c r="D42" s="50">
        <v>200000</v>
      </c>
      <c r="E42" s="51"/>
      <c r="F42" s="51"/>
      <c r="G42" s="50">
        <f t="shared" si="0"/>
        <v>300000</v>
      </c>
      <c r="H42" s="50">
        <f t="shared" si="1"/>
        <v>200000</v>
      </c>
    </row>
    <row r="43" spans="1:8" ht="15">
      <c r="A43" s="54" t="s">
        <v>182</v>
      </c>
      <c r="B43" s="52" t="s">
        <v>183</v>
      </c>
      <c r="C43" s="50"/>
      <c r="D43" s="50">
        <v>100000</v>
      </c>
      <c r="E43" s="51"/>
      <c r="F43" s="51"/>
      <c r="G43" s="50">
        <f t="shared" si="0"/>
        <v>0</v>
      </c>
      <c r="H43" s="50">
        <f t="shared" si="1"/>
        <v>100000</v>
      </c>
    </row>
    <row r="44" spans="1:8" ht="15">
      <c r="A44" s="59" t="s">
        <v>411</v>
      </c>
      <c r="B44" s="56" t="s">
        <v>184</v>
      </c>
      <c r="C44" s="57">
        <f aca="true" t="shared" si="2" ref="C44:H44">SUM(C42:C43)</f>
        <v>300000</v>
      </c>
      <c r="D44" s="57">
        <f t="shared" si="2"/>
        <v>300000</v>
      </c>
      <c r="E44" s="57">
        <f t="shared" si="2"/>
        <v>0</v>
      </c>
      <c r="F44" s="57">
        <f t="shared" si="2"/>
        <v>0</v>
      </c>
      <c r="G44" s="57">
        <f t="shared" si="2"/>
        <v>300000</v>
      </c>
      <c r="H44" s="57">
        <f t="shared" si="2"/>
        <v>300000</v>
      </c>
    </row>
    <row r="45" spans="1:8" ht="15">
      <c r="A45" s="54" t="s">
        <v>185</v>
      </c>
      <c r="B45" s="52" t="s">
        <v>186</v>
      </c>
      <c r="C45" s="50">
        <v>2000000</v>
      </c>
      <c r="D45" s="50">
        <v>2181000</v>
      </c>
      <c r="E45" s="51"/>
      <c r="F45" s="51"/>
      <c r="G45" s="50">
        <f aca="true" t="shared" si="3" ref="G45:G76">C45+E45</f>
        <v>2000000</v>
      </c>
      <c r="H45" s="50">
        <f aca="true" t="shared" si="4" ref="H45:H76">SUM(D45+F45)</f>
        <v>2181000</v>
      </c>
    </row>
    <row r="46" spans="1:8" ht="15" customHeight="1">
      <c r="A46" s="54" t="s">
        <v>187</v>
      </c>
      <c r="B46" s="52" t="s">
        <v>188</v>
      </c>
      <c r="C46" s="50"/>
      <c r="D46" s="50"/>
      <c r="E46" s="51"/>
      <c r="F46" s="51"/>
      <c r="G46" s="50">
        <f t="shared" si="3"/>
        <v>0</v>
      </c>
      <c r="H46" s="50">
        <f t="shared" si="4"/>
        <v>0</v>
      </c>
    </row>
    <row r="47" spans="1:8" ht="15" customHeight="1">
      <c r="A47" s="54" t="s">
        <v>433</v>
      </c>
      <c r="B47" s="52" t="s">
        <v>189</v>
      </c>
      <c r="C47" s="50"/>
      <c r="D47" s="50"/>
      <c r="E47" s="51"/>
      <c r="F47" s="51"/>
      <c r="G47" s="50">
        <f t="shared" si="3"/>
        <v>0</v>
      </c>
      <c r="H47" s="50">
        <f t="shared" si="4"/>
        <v>0</v>
      </c>
    </row>
    <row r="48" spans="1:8" ht="14.25" customHeight="1">
      <c r="A48" s="54" t="s">
        <v>434</v>
      </c>
      <c r="B48" s="52" t="s">
        <v>190</v>
      </c>
      <c r="C48" s="50"/>
      <c r="D48" s="50"/>
      <c r="E48" s="51"/>
      <c r="F48" s="51"/>
      <c r="G48" s="50">
        <f t="shared" si="3"/>
        <v>0</v>
      </c>
      <c r="H48" s="50">
        <f t="shared" si="4"/>
        <v>0</v>
      </c>
    </row>
    <row r="49" spans="1:8" ht="15">
      <c r="A49" s="54" t="s">
        <v>191</v>
      </c>
      <c r="B49" s="52" t="s">
        <v>192</v>
      </c>
      <c r="C49" s="50">
        <v>100000</v>
      </c>
      <c r="D49" s="50">
        <v>30000</v>
      </c>
      <c r="E49" s="51"/>
      <c r="F49" s="51"/>
      <c r="G49" s="50">
        <f t="shared" si="3"/>
        <v>100000</v>
      </c>
      <c r="H49" s="50">
        <f t="shared" si="4"/>
        <v>30000</v>
      </c>
    </row>
    <row r="50" spans="1:8" ht="15">
      <c r="A50" s="59" t="s">
        <v>412</v>
      </c>
      <c r="B50" s="56" t="s">
        <v>193</v>
      </c>
      <c r="C50" s="57">
        <f>SUM(C45:C49)</f>
        <v>2100000</v>
      </c>
      <c r="D50" s="57">
        <f>SUM(D45:D49)</f>
        <v>2211000</v>
      </c>
      <c r="E50" s="57">
        <f>SUM(E45:E49)</f>
        <v>0</v>
      </c>
      <c r="F50" s="57">
        <f>SUM(F45:F49)</f>
        <v>0</v>
      </c>
      <c r="G50" s="50">
        <f t="shared" si="3"/>
        <v>2100000</v>
      </c>
      <c r="H50" s="50">
        <f t="shared" si="4"/>
        <v>2211000</v>
      </c>
    </row>
    <row r="51" spans="1:8" ht="15">
      <c r="A51" s="59" t="s">
        <v>413</v>
      </c>
      <c r="B51" s="56" t="s">
        <v>194</v>
      </c>
      <c r="C51" s="57">
        <f>SUM(C30+C33+C41+C44+C50)</f>
        <v>14675000</v>
      </c>
      <c r="D51" s="57">
        <f>SUM(D30+D33+D41+D44+D50)</f>
        <v>15706000</v>
      </c>
      <c r="E51" s="57">
        <f>SUM(E30+E33+E41+E44+E50)</f>
        <v>0</v>
      </c>
      <c r="F51" s="57">
        <f>SUM(F30+F33+F41+F44+F50)</f>
        <v>0</v>
      </c>
      <c r="G51" s="50">
        <f t="shared" si="3"/>
        <v>14675000</v>
      </c>
      <c r="H51" s="50">
        <f t="shared" si="4"/>
        <v>15706000</v>
      </c>
    </row>
    <row r="52" spans="1:8" ht="9.75" customHeight="1">
      <c r="A52" s="15" t="s">
        <v>195</v>
      </c>
      <c r="B52" s="52" t="s">
        <v>196</v>
      </c>
      <c r="C52" s="50"/>
      <c r="D52" s="50"/>
      <c r="E52" s="51"/>
      <c r="F52" s="51"/>
      <c r="G52" s="50">
        <f t="shared" si="3"/>
        <v>0</v>
      </c>
      <c r="H52" s="50">
        <f t="shared" si="4"/>
        <v>0</v>
      </c>
    </row>
    <row r="53" spans="1:8" ht="9.75" customHeight="1">
      <c r="A53" s="15" t="s">
        <v>414</v>
      </c>
      <c r="B53" s="52" t="s">
        <v>197</v>
      </c>
      <c r="C53" s="50"/>
      <c r="D53" s="50"/>
      <c r="E53" s="51"/>
      <c r="F53" s="51"/>
      <c r="G53" s="50">
        <f t="shared" si="3"/>
        <v>0</v>
      </c>
      <c r="H53" s="50">
        <f t="shared" si="4"/>
        <v>0</v>
      </c>
    </row>
    <row r="54" spans="1:8" ht="9.75" customHeight="1">
      <c r="A54" s="62" t="s">
        <v>435</v>
      </c>
      <c r="B54" s="52" t="s">
        <v>198</v>
      </c>
      <c r="C54" s="50"/>
      <c r="D54" s="50"/>
      <c r="E54" s="51"/>
      <c r="F54" s="51"/>
      <c r="G54" s="50">
        <f t="shared" si="3"/>
        <v>0</v>
      </c>
      <c r="H54" s="50">
        <f t="shared" si="4"/>
        <v>0</v>
      </c>
    </row>
    <row r="55" spans="1:8" ht="9.75" customHeight="1">
      <c r="A55" s="62" t="s">
        <v>436</v>
      </c>
      <c r="B55" s="52" t="s">
        <v>199</v>
      </c>
      <c r="C55" s="50"/>
      <c r="D55" s="50"/>
      <c r="E55" s="51"/>
      <c r="F55" s="51"/>
      <c r="G55" s="50">
        <f t="shared" si="3"/>
        <v>0</v>
      </c>
      <c r="H55" s="50">
        <f t="shared" si="4"/>
        <v>0</v>
      </c>
    </row>
    <row r="56" spans="1:8" ht="15">
      <c r="A56" s="62" t="s">
        <v>437</v>
      </c>
      <c r="B56" s="52" t="s">
        <v>200</v>
      </c>
      <c r="C56" s="50"/>
      <c r="D56" s="50"/>
      <c r="E56" s="51"/>
      <c r="F56" s="51"/>
      <c r="G56" s="50">
        <f t="shared" si="3"/>
        <v>0</v>
      </c>
      <c r="H56" s="50">
        <f t="shared" si="4"/>
        <v>0</v>
      </c>
    </row>
    <row r="57" spans="1:8" ht="15">
      <c r="A57" s="15" t="s">
        <v>438</v>
      </c>
      <c r="B57" s="52" t="s">
        <v>201</v>
      </c>
      <c r="C57" s="50"/>
      <c r="D57" s="50"/>
      <c r="E57" s="51"/>
      <c r="F57" s="51"/>
      <c r="G57" s="50">
        <f t="shared" si="3"/>
        <v>0</v>
      </c>
      <c r="H57" s="50">
        <f t="shared" si="4"/>
        <v>0</v>
      </c>
    </row>
    <row r="58" spans="1:8" ht="15">
      <c r="A58" s="15" t="s">
        <v>439</v>
      </c>
      <c r="B58" s="52" t="s">
        <v>202</v>
      </c>
      <c r="C58" s="50"/>
      <c r="D58" s="50"/>
      <c r="E58" s="51"/>
      <c r="F58" s="51"/>
      <c r="G58" s="50">
        <f t="shared" si="3"/>
        <v>0</v>
      </c>
      <c r="H58" s="50">
        <f t="shared" si="4"/>
        <v>0</v>
      </c>
    </row>
    <row r="59" spans="1:8" ht="15">
      <c r="A59" s="15" t="s">
        <v>440</v>
      </c>
      <c r="B59" s="52" t="s">
        <v>203</v>
      </c>
      <c r="C59" s="50"/>
      <c r="D59" s="50"/>
      <c r="E59" s="51"/>
      <c r="F59" s="51"/>
      <c r="G59" s="50">
        <f t="shared" si="3"/>
        <v>0</v>
      </c>
      <c r="H59" s="50">
        <f t="shared" si="4"/>
        <v>0</v>
      </c>
    </row>
    <row r="60" spans="1:8" ht="15">
      <c r="A60" s="14" t="s">
        <v>415</v>
      </c>
      <c r="B60" s="56" t="s">
        <v>204</v>
      </c>
      <c r="C60" s="57">
        <f>SUM(C52:C59)</f>
        <v>0</v>
      </c>
      <c r="D60" s="57">
        <f>SUM(D52:D59)</f>
        <v>0</v>
      </c>
      <c r="E60" s="57">
        <f>SUM(E52:E59)</f>
        <v>0</v>
      </c>
      <c r="F60" s="57">
        <f>SUM(F52:F59)</f>
        <v>0</v>
      </c>
      <c r="G60" s="50">
        <f t="shared" si="3"/>
        <v>0</v>
      </c>
      <c r="H60" s="50">
        <f t="shared" si="4"/>
        <v>0</v>
      </c>
    </row>
    <row r="61" spans="1:8" ht="9.75" customHeight="1">
      <c r="A61" s="63" t="s">
        <v>441</v>
      </c>
      <c r="B61" s="52" t="s">
        <v>205</v>
      </c>
      <c r="C61" s="50"/>
      <c r="D61" s="50"/>
      <c r="E61" s="51"/>
      <c r="F61" s="51"/>
      <c r="G61" s="50">
        <f t="shared" si="3"/>
        <v>0</v>
      </c>
      <c r="H61" s="50">
        <f t="shared" si="4"/>
        <v>0</v>
      </c>
    </row>
    <row r="62" spans="1:8" ht="9.75" customHeight="1">
      <c r="A62" s="63" t="s">
        <v>206</v>
      </c>
      <c r="B62" s="52" t="s">
        <v>207</v>
      </c>
      <c r="C62" s="50"/>
      <c r="D62" s="50"/>
      <c r="E62" s="51"/>
      <c r="F62" s="51"/>
      <c r="G62" s="50">
        <f t="shared" si="3"/>
        <v>0</v>
      </c>
      <c r="H62" s="50">
        <f t="shared" si="4"/>
        <v>0</v>
      </c>
    </row>
    <row r="63" spans="1:8" ht="9.75" customHeight="1">
      <c r="A63" s="63" t="s">
        <v>208</v>
      </c>
      <c r="B63" s="52" t="s">
        <v>209</v>
      </c>
      <c r="C63" s="50"/>
      <c r="D63" s="50"/>
      <c r="E63" s="51"/>
      <c r="F63" s="51"/>
      <c r="G63" s="50">
        <f t="shared" si="3"/>
        <v>0</v>
      </c>
      <c r="H63" s="50">
        <f t="shared" si="4"/>
        <v>0</v>
      </c>
    </row>
    <row r="64" spans="1:8" ht="9.75" customHeight="1">
      <c r="A64" s="63" t="s">
        <v>416</v>
      </c>
      <c r="B64" s="52" t="s">
        <v>210</v>
      </c>
      <c r="C64" s="50"/>
      <c r="D64" s="50"/>
      <c r="E64" s="51"/>
      <c r="F64" s="51"/>
      <c r="G64" s="50">
        <f t="shared" si="3"/>
        <v>0</v>
      </c>
      <c r="H64" s="50">
        <f t="shared" si="4"/>
        <v>0</v>
      </c>
    </row>
    <row r="65" spans="1:8" ht="9.75" customHeight="1">
      <c r="A65" s="63" t="s">
        <v>442</v>
      </c>
      <c r="B65" s="52" t="s">
        <v>211</v>
      </c>
      <c r="C65" s="50"/>
      <c r="D65" s="50"/>
      <c r="E65" s="51"/>
      <c r="F65" s="51"/>
      <c r="G65" s="50">
        <f t="shared" si="3"/>
        <v>0</v>
      </c>
      <c r="H65" s="50">
        <f t="shared" si="4"/>
        <v>0</v>
      </c>
    </row>
    <row r="66" spans="1:8" ht="15">
      <c r="A66" s="63" t="s">
        <v>417</v>
      </c>
      <c r="B66" s="52" t="s">
        <v>212</v>
      </c>
      <c r="C66" s="50"/>
      <c r="D66" s="50"/>
      <c r="E66" s="51"/>
      <c r="F66" s="51"/>
      <c r="G66" s="50">
        <f t="shared" si="3"/>
        <v>0</v>
      </c>
      <c r="H66" s="50">
        <f t="shared" si="4"/>
        <v>0</v>
      </c>
    </row>
    <row r="67" spans="1:8" ht="30.75">
      <c r="A67" s="63" t="s">
        <v>443</v>
      </c>
      <c r="B67" s="52" t="s">
        <v>213</v>
      </c>
      <c r="C67" s="50"/>
      <c r="D67" s="50"/>
      <c r="E67" s="51"/>
      <c r="F67" s="51"/>
      <c r="G67" s="50">
        <f t="shared" si="3"/>
        <v>0</v>
      </c>
      <c r="H67" s="50">
        <f t="shared" si="4"/>
        <v>0</v>
      </c>
    </row>
    <row r="68" spans="1:8" ht="30.75">
      <c r="A68" s="63" t="s">
        <v>444</v>
      </c>
      <c r="B68" s="52" t="s">
        <v>214</v>
      </c>
      <c r="C68" s="50"/>
      <c r="D68" s="50"/>
      <c r="E68" s="51"/>
      <c r="F68" s="51"/>
      <c r="G68" s="50">
        <f t="shared" si="3"/>
        <v>0</v>
      </c>
      <c r="H68" s="50">
        <f t="shared" si="4"/>
        <v>0</v>
      </c>
    </row>
    <row r="69" spans="1:8" ht="15">
      <c r="A69" s="63" t="s">
        <v>215</v>
      </c>
      <c r="B69" s="52" t="s">
        <v>216</v>
      </c>
      <c r="C69" s="50"/>
      <c r="D69" s="50"/>
      <c r="E69" s="51"/>
      <c r="F69" s="51"/>
      <c r="G69" s="50">
        <f t="shared" si="3"/>
        <v>0</v>
      </c>
      <c r="H69" s="50">
        <f t="shared" si="4"/>
        <v>0</v>
      </c>
    </row>
    <row r="70" spans="1:8" ht="15">
      <c r="A70" s="64" t="s">
        <v>217</v>
      </c>
      <c r="B70" s="52" t="s">
        <v>218</v>
      </c>
      <c r="C70" s="50"/>
      <c r="D70" s="50"/>
      <c r="E70" s="51"/>
      <c r="F70" s="51"/>
      <c r="G70" s="50">
        <f t="shared" si="3"/>
        <v>0</v>
      </c>
      <c r="H70" s="50">
        <f t="shared" si="4"/>
        <v>0</v>
      </c>
    </row>
    <row r="71" spans="1:8" ht="15">
      <c r="A71" s="63" t="s">
        <v>445</v>
      </c>
      <c r="B71" s="52" t="s">
        <v>219</v>
      </c>
      <c r="C71" s="50"/>
      <c r="D71" s="50"/>
      <c r="E71" s="51"/>
      <c r="F71" s="51"/>
      <c r="G71" s="50">
        <f t="shared" si="3"/>
        <v>0</v>
      </c>
      <c r="H71" s="50">
        <f t="shared" si="4"/>
        <v>0</v>
      </c>
    </row>
    <row r="72" spans="1:8" ht="15">
      <c r="A72" s="63" t="s">
        <v>466</v>
      </c>
      <c r="B72" s="52" t="s">
        <v>220</v>
      </c>
      <c r="C72" s="50"/>
      <c r="D72" s="50"/>
      <c r="E72" s="51"/>
      <c r="F72" s="51"/>
      <c r="G72" s="50">
        <f t="shared" si="3"/>
        <v>0</v>
      </c>
      <c r="H72" s="50">
        <f t="shared" si="4"/>
        <v>0</v>
      </c>
    </row>
    <row r="73" spans="1:8" ht="15">
      <c r="A73" s="64" t="s">
        <v>71</v>
      </c>
      <c r="B73" s="52" t="s">
        <v>456</v>
      </c>
      <c r="C73" s="50"/>
      <c r="D73" s="50"/>
      <c r="E73" s="51"/>
      <c r="F73" s="51"/>
      <c r="G73" s="50">
        <f t="shared" si="3"/>
        <v>0</v>
      </c>
      <c r="H73" s="50">
        <f t="shared" si="4"/>
        <v>0</v>
      </c>
    </row>
    <row r="74" spans="1:8" ht="15">
      <c r="A74" s="64" t="s">
        <v>72</v>
      </c>
      <c r="B74" s="52" t="s">
        <v>456</v>
      </c>
      <c r="C74" s="50"/>
      <c r="D74" s="50"/>
      <c r="E74" s="51"/>
      <c r="F74" s="51"/>
      <c r="G74" s="50">
        <f t="shared" si="3"/>
        <v>0</v>
      </c>
      <c r="H74" s="50">
        <f t="shared" si="4"/>
        <v>0</v>
      </c>
    </row>
    <row r="75" spans="1:8" ht="15">
      <c r="A75" s="64" t="s">
        <v>418</v>
      </c>
      <c r="B75" s="52" t="s">
        <v>221</v>
      </c>
      <c r="C75" s="50">
        <f>SUM(C61:C74)</f>
        <v>0</v>
      </c>
      <c r="D75" s="50">
        <f>SUM(D61:D74)</f>
        <v>0</v>
      </c>
      <c r="E75" s="51">
        <f>SUM(E61:E74)</f>
        <v>0</v>
      </c>
      <c r="F75" s="51">
        <f>SUM(F61:F74)</f>
        <v>0</v>
      </c>
      <c r="G75" s="50">
        <f t="shared" si="3"/>
        <v>0</v>
      </c>
      <c r="H75" s="50">
        <f t="shared" si="4"/>
        <v>0</v>
      </c>
    </row>
    <row r="76" spans="1:8" ht="15">
      <c r="A76" s="64" t="s">
        <v>62</v>
      </c>
      <c r="B76" s="52"/>
      <c r="C76" s="50"/>
      <c r="D76" s="50"/>
      <c r="E76" s="51"/>
      <c r="F76" s="51"/>
      <c r="G76" s="50">
        <f t="shared" si="3"/>
        <v>0</v>
      </c>
      <c r="H76" s="50">
        <f t="shared" si="4"/>
        <v>0</v>
      </c>
    </row>
    <row r="77" spans="1:8" ht="15">
      <c r="A77" s="64" t="s">
        <v>222</v>
      </c>
      <c r="B77" s="52" t="s">
        <v>223</v>
      </c>
      <c r="C77" s="50"/>
      <c r="D77" s="50">
        <v>50000</v>
      </c>
      <c r="E77" s="51"/>
      <c r="F77" s="51"/>
      <c r="G77" s="50">
        <f aca="true" t="shared" si="5" ref="G77:G108">C77+E77</f>
        <v>0</v>
      </c>
      <c r="H77" s="50">
        <f aca="true" t="shared" si="6" ref="H77:H108">SUM(D77+F77)</f>
        <v>50000</v>
      </c>
    </row>
    <row r="78" spans="1:8" ht="15">
      <c r="A78" s="64" t="s">
        <v>446</v>
      </c>
      <c r="B78" s="52" t="s">
        <v>224</v>
      </c>
      <c r="C78" s="50"/>
      <c r="D78" s="50"/>
      <c r="E78" s="51"/>
      <c r="F78" s="51"/>
      <c r="G78" s="50">
        <f t="shared" si="5"/>
        <v>0</v>
      </c>
      <c r="H78" s="50">
        <f t="shared" si="6"/>
        <v>0</v>
      </c>
    </row>
    <row r="79" spans="1:8" ht="15">
      <c r="A79" s="64" t="s">
        <v>225</v>
      </c>
      <c r="B79" s="52" t="s">
        <v>226</v>
      </c>
      <c r="C79" s="50"/>
      <c r="D79" s="50"/>
      <c r="E79" s="51"/>
      <c r="F79" s="51"/>
      <c r="G79" s="50">
        <f t="shared" si="5"/>
        <v>0</v>
      </c>
      <c r="H79" s="50">
        <f t="shared" si="6"/>
        <v>0</v>
      </c>
    </row>
    <row r="80" spans="1:8" ht="15">
      <c r="A80" s="64" t="s">
        <v>227</v>
      </c>
      <c r="B80" s="52" t="s">
        <v>228</v>
      </c>
      <c r="C80" s="50">
        <v>0</v>
      </c>
      <c r="D80" s="50">
        <v>800000</v>
      </c>
      <c r="E80" s="51"/>
      <c r="F80" s="51"/>
      <c r="G80" s="50">
        <f t="shared" si="5"/>
        <v>0</v>
      </c>
      <c r="H80" s="50">
        <f t="shared" si="6"/>
        <v>800000</v>
      </c>
    </row>
    <row r="81" spans="1:8" ht="15">
      <c r="A81" s="64" t="s">
        <v>229</v>
      </c>
      <c r="B81" s="52" t="s">
        <v>230</v>
      </c>
      <c r="C81" s="50"/>
      <c r="D81" s="50"/>
      <c r="E81" s="51"/>
      <c r="F81" s="51"/>
      <c r="G81" s="50">
        <f t="shared" si="5"/>
        <v>0</v>
      </c>
      <c r="H81" s="50">
        <f t="shared" si="6"/>
        <v>0</v>
      </c>
    </row>
    <row r="82" spans="1:8" ht="15">
      <c r="A82" s="64" t="s">
        <v>231</v>
      </c>
      <c r="B82" s="52" t="s">
        <v>232</v>
      </c>
      <c r="C82" s="50"/>
      <c r="D82" s="50"/>
      <c r="E82" s="51"/>
      <c r="F82" s="51"/>
      <c r="G82" s="50">
        <f t="shared" si="5"/>
        <v>0</v>
      </c>
      <c r="H82" s="50">
        <f t="shared" si="6"/>
        <v>0</v>
      </c>
    </row>
    <row r="83" spans="1:8" ht="15">
      <c r="A83" s="64" t="s">
        <v>233</v>
      </c>
      <c r="B83" s="52" t="s">
        <v>234</v>
      </c>
      <c r="C83" s="50">
        <v>0</v>
      </c>
      <c r="D83" s="50">
        <v>230000</v>
      </c>
      <c r="E83" s="51"/>
      <c r="F83" s="51"/>
      <c r="G83" s="50">
        <f t="shared" si="5"/>
        <v>0</v>
      </c>
      <c r="H83" s="50">
        <f t="shared" si="6"/>
        <v>230000</v>
      </c>
    </row>
    <row r="84" spans="1:8" ht="15">
      <c r="A84" s="64" t="s">
        <v>419</v>
      </c>
      <c r="B84" s="52" t="s">
        <v>235</v>
      </c>
      <c r="C84" s="50">
        <f>SUM(C77:C83)</f>
        <v>0</v>
      </c>
      <c r="D84" s="50">
        <f>SUM(D77:D83)</f>
        <v>1080000</v>
      </c>
      <c r="E84" s="51">
        <f>SUM(E77:E83)</f>
        <v>0</v>
      </c>
      <c r="F84" s="51">
        <f>SUM(F77:F83)</f>
        <v>0</v>
      </c>
      <c r="G84" s="50">
        <f t="shared" si="5"/>
        <v>0</v>
      </c>
      <c r="H84" s="50">
        <f t="shared" si="6"/>
        <v>1080000</v>
      </c>
    </row>
    <row r="85" spans="1:8" ht="15">
      <c r="A85" s="64" t="s">
        <v>236</v>
      </c>
      <c r="B85" s="52" t="s">
        <v>237</v>
      </c>
      <c r="C85" s="50"/>
      <c r="D85" s="50"/>
      <c r="E85" s="51"/>
      <c r="F85" s="51"/>
      <c r="G85" s="50">
        <f t="shared" si="5"/>
        <v>0</v>
      </c>
      <c r="H85" s="50">
        <f t="shared" si="6"/>
        <v>0</v>
      </c>
    </row>
    <row r="86" spans="1:8" ht="15">
      <c r="A86" s="64" t="s">
        <v>238</v>
      </c>
      <c r="B86" s="52" t="s">
        <v>239</v>
      </c>
      <c r="C86" s="50"/>
      <c r="D86" s="50"/>
      <c r="E86" s="51"/>
      <c r="F86" s="51"/>
      <c r="G86" s="50">
        <f t="shared" si="5"/>
        <v>0</v>
      </c>
      <c r="H86" s="50">
        <f t="shared" si="6"/>
        <v>0</v>
      </c>
    </row>
    <row r="87" spans="1:8" ht="15">
      <c r="A87" s="64" t="s">
        <v>240</v>
      </c>
      <c r="B87" s="52" t="s">
        <v>241</v>
      </c>
      <c r="C87" s="50"/>
      <c r="D87" s="50"/>
      <c r="E87" s="51"/>
      <c r="F87" s="51"/>
      <c r="G87" s="50">
        <f t="shared" si="5"/>
        <v>0</v>
      </c>
      <c r="H87" s="50">
        <f t="shared" si="6"/>
        <v>0</v>
      </c>
    </row>
    <row r="88" spans="1:8" ht="15">
      <c r="A88" s="64" t="s">
        <v>242</v>
      </c>
      <c r="B88" s="52" t="s">
        <v>243</v>
      </c>
      <c r="C88" s="50"/>
      <c r="D88" s="50"/>
      <c r="E88" s="51"/>
      <c r="F88" s="51"/>
      <c r="G88" s="50">
        <f t="shared" si="5"/>
        <v>0</v>
      </c>
      <c r="H88" s="50">
        <f t="shared" si="6"/>
        <v>0</v>
      </c>
    </row>
    <row r="89" spans="1:8" ht="15">
      <c r="A89" s="64" t="s">
        <v>420</v>
      </c>
      <c r="B89" s="52" t="s">
        <v>244</v>
      </c>
      <c r="C89" s="50">
        <f>SUM(C85:C88)</f>
        <v>0</v>
      </c>
      <c r="D89" s="50">
        <f>SUM(D85:D88)</f>
        <v>0</v>
      </c>
      <c r="E89" s="51">
        <f>SUM(E85:E88)</f>
        <v>0</v>
      </c>
      <c r="F89" s="51">
        <f>SUM(F85:F88)</f>
        <v>0</v>
      </c>
      <c r="G89" s="50">
        <f t="shared" si="5"/>
        <v>0</v>
      </c>
      <c r="H89" s="50">
        <f t="shared" si="6"/>
        <v>0</v>
      </c>
    </row>
    <row r="90" spans="1:8" ht="15">
      <c r="A90" s="64" t="s">
        <v>245</v>
      </c>
      <c r="B90" s="52" t="s">
        <v>246</v>
      </c>
      <c r="C90" s="50"/>
      <c r="D90" s="50"/>
      <c r="E90" s="51"/>
      <c r="F90" s="51"/>
      <c r="G90" s="50">
        <f t="shared" si="5"/>
        <v>0</v>
      </c>
      <c r="H90" s="50">
        <f t="shared" si="6"/>
        <v>0</v>
      </c>
    </row>
    <row r="91" spans="1:8" ht="15">
      <c r="A91" s="64" t="s">
        <v>447</v>
      </c>
      <c r="B91" s="52" t="s">
        <v>247</v>
      </c>
      <c r="C91" s="50"/>
      <c r="D91" s="50"/>
      <c r="E91" s="51"/>
      <c r="F91" s="51"/>
      <c r="G91" s="50">
        <f t="shared" si="5"/>
        <v>0</v>
      </c>
      <c r="H91" s="50">
        <f t="shared" si="6"/>
        <v>0</v>
      </c>
    </row>
    <row r="92" spans="1:8" ht="15">
      <c r="A92" s="64" t="s">
        <v>448</v>
      </c>
      <c r="B92" s="52" t="s">
        <v>248</v>
      </c>
      <c r="C92" s="50"/>
      <c r="D92" s="50"/>
      <c r="E92" s="51"/>
      <c r="F92" s="51"/>
      <c r="G92" s="50">
        <f t="shared" si="5"/>
        <v>0</v>
      </c>
      <c r="H92" s="50">
        <f t="shared" si="6"/>
        <v>0</v>
      </c>
    </row>
    <row r="93" spans="1:8" ht="15">
      <c r="A93" s="64" t="s">
        <v>449</v>
      </c>
      <c r="B93" s="52" t="s">
        <v>249</v>
      </c>
      <c r="C93" s="50"/>
      <c r="D93" s="50"/>
      <c r="E93" s="51"/>
      <c r="F93" s="51"/>
      <c r="G93" s="50">
        <f t="shared" si="5"/>
        <v>0</v>
      </c>
      <c r="H93" s="50">
        <f t="shared" si="6"/>
        <v>0</v>
      </c>
    </row>
    <row r="94" spans="1:8" ht="15">
      <c r="A94" s="64" t="s">
        <v>450</v>
      </c>
      <c r="B94" s="52" t="s">
        <v>250</v>
      </c>
      <c r="C94" s="50"/>
      <c r="D94" s="50"/>
      <c r="E94" s="51"/>
      <c r="F94" s="51"/>
      <c r="G94" s="50">
        <f t="shared" si="5"/>
        <v>0</v>
      </c>
      <c r="H94" s="50">
        <f t="shared" si="6"/>
        <v>0</v>
      </c>
    </row>
    <row r="95" spans="1:8" ht="15">
      <c r="A95" s="64" t="s">
        <v>451</v>
      </c>
      <c r="B95" s="52" t="s">
        <v>251</v>
      </c>
      <c r="C95" s="50"/>
      <c r="D95" s="50"/>
      <c r="E95" s="51"/>
      <c r="F95" s="51"/>
      <c r="G95" s="50">
        <f t="shared" si="5"/>
        <v>0</v>
      </c>
      <c r="H95" s="50">
        <f t="shared" si="6"/>
        <v>0</v>
      </c>
    </row>
    <row r="96" spans="1:8" ht="15">
      <c r="A96" s="64" t="s">
        <v>252</v>
      </c>
      <c r="B96" s="52" t="s">
        <v>253</v>
      </c>
      <c r="C96" s="50"/>
      <c r="D96" s="50"/>
      <c r="E96" s="51"/>
      <c r="F96" s="51"/>
      <c r="G96" s="50">
        <f t="shared" si="5"/>
        <v>0</v>
      </c>
      <c r="H96" s="50">
        <f t="shared" si="6"/>
        <v>0</v>
      </c>
    </row>
    <row r="97" spans="1:8" ht="15">
      <c r="A97" s="64" t="s">
        <v>452</v>
      </c>
      <c r="B97" s="52" t="s">
        <v>254</v>
      </c>
      <c r="C97" s="50"/>
      <c r="D97" s="50"/>
      <c r="E97" s="51"/>
      <c r="F97" s="51"/>
      <c r="G97" s="50">
        <f t="shared" si="5"/>
        <v>0</v>
      </c>
      <c r="H97" s="50">
        <f t="shared" si="6"/>
        <v>0</v>
      </c>
    </row>
    <row r="98" spans="1:8" ht="15">
      <c r="A98" s="64" t="s">
        <v>421</v>
      </c>
      <c r="B98" s="52" t="s">
        <v>255</v>
      </c>
      <c r="C98" s="50">
        <f>SUM(C90:C97)</f>
        <v>0</v>
      </c>
      <c r="D98" s="50">
        <f>SUM(D90:D97)</f>
        <v>0</v>
      </c>
      <c r="E98" s="51">
        <f>SUM(E90:E97)</f>
        <v>0</v>
      </c>
      <c r="F98" s="51">
        <f>SUM(F90:F97)</f>
        <v>0</v>
      </c>
      <c r="G98" s="50">
        <f t="shared" si="5"/>
        <v>0</v>
      </c>
      <c r="H98" s="50">
        <f t="shared" si="6"/>
        <v>0</v>
      </c>
    </row>
    <row r="99" spans="1:8" ht="15">
      <c r="A99" s="64" t="s">
        <v>61</v>
      </c>
      <c r="B99" s="52"/>
      <c r="C99" s="50"/>
      <c r="D99" s="50"/>
      <c r="E99" s="51"/>
      <c r="F99" s="51"/>
      <c r="G99" s="50">
        <f t="shared" si="5"/>
        <v>0</v>
      </c>
      <c r="H99" s="50">
        <f t="shared" si="6"/>
        <v>0</v>
      </c>
    </row>
    <row r="100" spans="1:8" ht="15">
      <c r="A100" s="64" t="s">
        <v>4</v>
      </c>
      <c r="B100" s="52" t="s">
        <v>256</v>
      </c>
      <c r="C100" s="50">
        <f>C25+C26+C51+C60+C75+C84+C89+C98</f>
        <v>104751195</v>
      </c>
      <c r="D100" s="50">
        <f>D25+D26+D51+D60+D75+D84+D89+D98</f>
        <v>119118190</v>
      </c>
      <c r="E100" s="51">
        <f>E25+E26+E51+E60+E75+E84+E89+E98</f>
        <v>0</v>
      </c>
      <c r="F100" s="51">
        <f>F25+F26+F51+F60+F75+F84+F89+F98</f>
        <v>0</v>
      </c>
      <c r="G100" s="50">
        <f t="shared" si="5"/>
        <v>104751195</v>
      </c>
      <c r="H100" s="50">
        <f t="shared" si="6"/>
        <v>119118190</v>
      </c>
    </row>
    <row r="101" spans="1:8" ht="15">
      <c r="A101" s="64" t="s">
        <v>453</v>
      </c>
      <c r="B101" s="52" t="s">
        <v>257</v>
      </c>
      <c r="C101" s="50"/>
      <c r="D101" s="50"/>
      <c r="E101" s="51"/>
      <c r="F101" s="51"/>
      <c r="G101" s="50">
        <f t="shared" si="5"/>
        <v>0</v>
      </c>
      <c r="H101" s="50">
        <f t="shared" si="6"/>
        <v>0</v>
      </c>
    </row>
    <row r="102" spans="1:8" ht="15">
      <c r="A102" s="64" t="s">
        <v>258</v>
      </c>
      <c r="B102" s="52" t="s">
        <v>259</v>
      </c>
      <c r="C102" s="50"/>
      <c r="D102" s="50"/>
      <c r="E102" s="51"/>
      <c r="F102" s="51"/>
      <c r="G102" s="50">
        <f t="shared" si="5"/>
        <v>0</v>
      </c>
      <c r="H102" s="50">
        <f t="shared" si="6"/>
        <v>0</v>
      </c>
    </row>
    <row r="103" spans="1:8" ht="15">
      <c r="A103" s="64" t="s">
        <v>454</v>
      </c>
      <c r="B103" s="52" t="s">
        <v>260</v>
      </c>
      <c r="C103" s="50"/>
      <c r="D103" s="50"/>
      <c r="E103" s="51"/>
      <c r="F103" s="51"/>
      <c r="G103" s="50">
        <f t="shared" si="5"/>
        <v>0</v>
      </c>
      <c r="H103" s="50">
        <f t="shared" si="6"/>
        <v>0</v>
      </c>
    </row>
    <row r="104" spans="1:8" ht="15">
      <c r="A104" s="64" t="s">
        <v>422</v>
      </c>
      <c r="B104" s="52" t="s">
        <v>261</v>
      </c>
      <c r="C104" s="50">
        <f>SUM(C101:C103)</f>
        <v>0</v>
      </c>
      <c r="D104" s="50">
        <f>SUM(D101:D103)</f>
        <v>0</v>
      </c>
      <c r="E104" s="51">
        <f>SUM(E101:E103)</f>
        <v>0</v>
      </c>
      <c r="F104" s="51">
        <f>SUM(F101:F103)</f>
        <v>0</v>
      </c>
      <c r="G104" s="50">
        <f t="shared" si="5"/>
        <v>0</v>
      </c>
      <c r="H104" s="50">
        <f t="shared" si="6"/>
        <v>0</v>
      </c>
    </row>
    <row r="105" spans="1:8" ht="15">
      <c r="A105" s="64" t="s">
        <v>455</v>
      </c>
      <c r="B105" s="52" t="s">
        <v>262</v>
      </c>
      <c r="C105" s="50"/>
      <c r="D105" s="50"/>
      <c r="E105" s="51"/>
      <c r="F105" s="51"/>
      <c r="G105" s="50">
        <f t="shared" si="5"/>
        <v>0</v>
      </c>
      <c r="H105" s="50">
        <f t="shared" si="6"/>
        <v>0</v>
      </c>
    </row>
    <row r="106" spans="1:8" ht="15">
      <c r="A106" s="64" t="s">
        <v>425</v>
      </c>
      <c r="B106" s="52" t="s">
        <v>263</v>
      </c>
      <c r="C106" s="50"/>
      <c r="D106" s="50"/>
      <c r="E106" s="51"/>
      <c r="F106" s="51"/>
      <c r="G106" s="50">
        <f t="shared" si="5"/>
        <v>0</v>
      </c>
      <c r="H106" s="50">
        <f t="shared" si="6"/>
        <v>0</v>
      </c>
    </row>
    <row r="107" spans="1:8" ht="15">
      <c r="A107" s="64" t="s">
        <v>264</v>
      </c>
      <c r="B107" s="52" t="s">
        <v>265</v>
      </c>
      <c r="C107" s="50"/>
      <c r="D107" s="50"/>
      <c r="E107" s="51"/>
      <c r="F107" s="51"/>
      <c r="G107" s="50">
        <f t="shared" si="5"/>
        <v>0</v>
      </c>
      <c r="H107" s="50">
        <f t="shared" si="6"/>
        <v>0</v>
      </c>
    </row>
    <row r="108" spans="1:8" ht="15">
      <c r="A108" s="64" t="s">
        <v>0</v>
      </c>
      <c r="B108" s="52" t="s">
        <v>266</v>
      </c>
      <c r="C108" s="50"/>
      <c r="D108" s="50"/>
      <c r="E108" s="51"/>
      <c r="F108" s="51"/>
      <c r="G108" s="50">
        <f t="shared" si="5"/>
        <v>0</v>
      </c>
      <c r="H108" s="50">
        <f t="shared" si="6"/>
        <v>0</v>
      </c>
    </row>
    <row r="109" spans="1:8" ht="15">
      <c r="A109" s="64" t="s">
        <v>423</v>
      </c>
      <c r="B109" s="52" t="s">
        <v>267</v>
      </c>
      <c r="C109" s="50">
        <f>SUM(C105:C108)</f>
        <v>0</v>
      </c>
      <c r="D109" s="50">
        <f>SUM(D105:D108)</f>
        <v>0</v>
      </c>
      <c r="E109" s="51">
        <f>SUM(E105:E108)</f>
        <v>0</v>
      </c>
      <c r="F109" s="51">
        <f>SUM(F105:F108)</f>
        <v>0</v>
      </c>
      <c r="G109" s="50">
        <f aca="true" t="shared" si="7" ref="G109:G123">C109+E109</f>
        <v>0</v>
      </c>
      <c r="H109" s="50">
        <f aca="true" t="shared" si="8" ref="H109:H124">SUM(D109+F109)</f>
        <v>0</v>
      </c>
    </row>
    <row r="110" spans="1:8" ht="15">
      <c r="A110" s="64" t="s">
        <v>268</v>
      </c>
      <c r="B110" s="52" t="s">
        <v>269</v>
      </c>
      <c r="C110" s="50"/>
      <c r="D110" s="50"/>
      <c r="E110" s="51"/>
      <c r="F110" s="51"/>
      <c r="G110" s="50">
        <f t="shared" si="7"/>
        <v>0</v>
      </c>
      <c r="H110" s="50">
        <f t="shared" si="8"/>
        <v>0</v>
      </c>
    </row>
    <row r="111" spans="1:8" ht="15">
      <c r="A111" s="64" t="s">
        <v>270</v>
      </c>
      <c r="B111" s="52" t="s">
        <v>271</v>
      </c>
      <c r="C111" s="50"/>
      <c r="D111" s="50"/>
      <c r="E111" s="51"/>
      <c r="F111" s="51"/>
      <c r="G111" s="50">
        <f t="shared" si="7"/>
        <v>0</v>
      </c>
      <c r="H111" s="50">
        <f t="shared" si="8"/>
        <v>0</v>
      </c>
    </row>
    <row r="112" spans="1:8" ht="15">
      <c r="A112" s="64" t="s">
        <v>272</v>
      </c>
      <c r="B112" s="52" t="s">
        <v>273</v>
      </c>
      <c r="C112" s="50">
        <v>0</v>
      </c>
      <c r="D112" s="50">
        <v>0</v>
      </c>
      <c r="E112" s="51">
        <v>0</v>
      </c>
      <c r="F112" s="51">
        <v>0</v>
      </c>
      <c r="G112" s="50">
        <f t="shared" si="7"/>
        <v>0</v>
      </c>
      <c r="H112" s="50">
        <f t="shared" si="8"/>
        <v>0</v>
      </c>
    </row>
    <row r="113" spans="1:8" ht="15">
      <c r="A113" s="64" t="s">
        <v>274</v>
      </c>
      <c r="B113" s="52" t="s">
        <v>275</v>
      </c>
      <c r="C113" s="50"/>
      <c r="D113" s="50"/>
      <c r="E113" s="51"/>
      <c r="F113" s="51"/>
      <c r="G113" s="50">
        <f t="shared" si="7"/>
        <v>0</v>
      </c>
      <c r="H113" s="50">
        <f t="shared" si="8"/>
        <v>0</v>
      </c>
    </row>
    <row r="114" spans="1:8" ht="15">
      <c r="A114" s="64" t="s">
        <v>276</v>
      </c>
      <c r="B114" s="52" t="s">
        <v>277</v>
      </c>
      <c r="C114" s="50"/>
      <c r="D114" s="50"/>
      <c r="E114" s="51"/>
      <c r="F114" s="51"/>
      <c r="G114" s="50">
        <f t="shared" si="7"/>
        <v>0</v>
      </c>
      <c r="H114" s="50">
        <f t="shared" si="8"/>
        <v>0</v>
      </c>
    </row>
    <row r="115" spans="1:8" ht="15">
      <c r="A115" s="64" t="s">
        <v>278</v>
      </c>
      <c r="B115" s="52" t="s">
        <v>279</v>
      </c>
      <c r="C115" s="50"/>
      <c r="D115" s="50"/>
      <c r="E115" s="51"/>
      <c r="F115" s="51"/>
      <c r="G115" s="50">
        <f t="shared" si="7"/>
        <v>0</v>
      </c>
      <c r="H115" s="50">
        <f t="shared" si="8"/>
        <v>0</v>
      </c>
    </row>
    <row r="116" spans="1:8" ht="15">
      <c r="A116" s="64" t="s">
        <v>424</v>
      </c>
      <c r="B116" s="52" t="s">
        <v>280</v>
      </c>
      <c r="C116" s="50">
        <f>SUM(C104+C109+C112+C113+C114+C115)</f>
        <v>0</v>
      </c>
      <c r="D116" s="50">
        <f>SUM(D104+D109+D112+D113+D114+D115)</f>
        <v>0</v>
      </c>
      <c r="E116" s="51">
        <f>SUM(E104+E109+E112+E113+E114+E115)</f>
        <v>0</v>
      </c>
      <c r="F116" s="51">
        <f>SUM(F104+F109+F112+F113+F114+F115)</f>
        <v>0</v>
      </c>
      <c r="G116" s="50">
        <f t="shared" si="7"/>
        <v>0</v>
      </c>
      <c r="H116" s="50">
        <f t="shared" si="8"/>
        <v>0</v>
      </c>
    </row>
    <row r="117" spans="1:8" ht="15">
      <c r="A117" s="64" t="s">
        <v>281</v>
      </c>
      <c r="B117" s="52" t="s">
        <v>282</v>
      </c>
      <c r="C117" s="50"/>
      <c r="D117" s="50"/>
      <c r="E117" s="51"/>
      <c r="F117" s="51"/>
      <c r="G117" s="50">
        <f t="shared" si="7"/>
        <v>0</v>
      </c>
      <c r="H117" s="50">
        <f t="shared" si="8"/>
        <v>0</v>
      </c>
    </row>
    <row r="118" spans="1:8" ht="15">
      <c r="A118" s="64" t="s">
        <v>283</v>
      </c>
      <c r="B118" s="52" t="s">
        <v>284</v>
      </c>
      <c r="C118" s="50"/>
      <c r="D118" s="50"/>
      <c r="E118" s="51"/>
      <c r="F118" s="51"/>
      <c r="G118" s="50">
        <f t="shared" si="7"/>
        <v>0</v>
      </c>
      <c r="H118" s="50">
        <f t="shared" si="8"/>
        <v>0</v>
      </c>
    </row>
    <row r="119" spans="1:8" ht="15">
      <c r="A119" s="64" t="s">
        <v>1</v>
      </c>
      <c r="B119" s="52" t="s">
        <v>285</v>
      </c>
      <c r="C119" s="50"/>
      <c r="D119" s="50"/>
      <c r="E119" s="51"/>
      <c r="F119" s="51"/>
      <c r="G119" s="50">
        <f t="shared" si="7"/>
        <v>0</v>
      </c>
      <c r="H119" s="50">
        <f t="shared" si="8"/>
        <v>0</v>
      </c>
    </row>
    <row r="120" spans="1:8" ht="15">
      <c r="A120" s="64" t="s">
        <v>426</v>
      </c>
      <c r="B120" s="52" t="s">
        <v>286</v>
      </c>
      <c r="C120" s="50"/>
      <c r="D120" s="50"/>
      <c r="E120" s="51"/>
      <c r="F120" s="51"/>
      <c r="G120" s="50">
        <f t="shared" si="7"/>
        <v>0</v>
      </c>
      <c r="H120" s="50">
        <f t="shared" si="8"/>
        <v>0</v>
      </c>
    </row>
    <row r="121" spans="1:8" ht="15">
      <c r="A121" s="64" t="s">
        <v>427</v>
      </c>
      <c r="B121" s="52" t="s">
        <v>287</v>
      </c>
      <c r="C121" s="50">
        <f>SUM(C117:C120)</f>
        <v>0</v>
      </c>
      <c r="D121" s="50">
        <f>SUM(D117:D120)</f>
        <v>0</v>
      </c>
      <c r="E121" s="51">
        <f>SUM(E117:E120)</f>
        <v>0</v>
      </c>
      <c r="F121" s="51">
        <f>SUM(F117:F120)</f>
        <v>0</v>
      </c>
      <c r="G121" s="50">
        <f t="shared" si="7"/>
        <v>0</v>
      </c>
      <c r="H121" s="50">
        <f t="shared" si="8"/>
        <v>0</v>
      </c>
    </row>
    <row r="122" spans="1:8" ht="15">
      <c r="A122" s="64" t="s">
        <v>288</v>
      </c>
      <c r="B122" s="52" t="s">
        <v>289</v>
      </c>
      <c r="C122" s="50"/>
      <c r="D122" s="50"/>
      <c r="E122" s="51"/>
      <c r="F122" s="51"/>
      <c r="G122" s="50">
        <f t="shared" si="7"/>
        <v>0</v>
      </c>
      <c r="H122" s="50">
        <f t="shared" si="8"/>
        <v>0</v>
      </c>
    </row>
    <row r="123" spans="1:8" ht="15">
      <c r="A123" s="64" t="s">
        <v>5</v>
      </c>
      <c r="B123" s="52" t="s">
        <v>290</v>
      </c>
      <c r="C123" s="50"/>
      <c r="D123" s="50"/>
      <c r="E123" s="51">
        <f>SUM(E121,E116,E112,E109,E104)</f>
        <v>0</v>
      </c>
      <c r="F123" s="51">
        <f>SUM(F121,F116,F112,F109,F104)</f>
        <v>0</v>
      </c>
      <c r="G123" s="50">
        <f t="shared" si="7"/>
        <v>0</v>
      </c>
      <c r="H123" s="50">
        <f t="shared" si="8"/>
        <v>0</v>
      </c>
    </row>
    <row r="124" spans="1:8" ht="15">
      <c r="A124" s="64" t="s">
        <v>41</v>
      </c>
      <c r="B124" s="52"/>
      <c r="C124" s="50">
        <f>C100</f>
        <v>104751195</v>
      </c>
      <c r="D124" s="50">
        <f>D100</f>
        <v>119118190</v>
      </c>
      <c r="E124" s="51">
        <v>0</v>
      </c>
      <c r="F124" s="51">
        <v>0</v>
      </c>
      <c r="G124" s="50">
        <f>SUM(G100)</f>
        <v>104751195</v>
      </c>
      <c r="H124" s="50">
        <f t="shared" si="8"/>
        <v>119118190</v>
      </c>
    </row>
    <row r="125" spans="1:8" ht="15">
      <c r="A125" s="64"/>
      <c r="B125" s="52"/>
      <c r="C125" s="50"/>
      <c r="D125" s="50"/>
      <c r="E125" s="51"/>
      <c r="F125" s="51"/>
      <c r="G125" s="50"/>
      <c r="H125" s="50"/>
    </row>
    <row r="126" spans="2:25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spans="2:25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spans="2:25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</row>
    <row r="129" spans="2:25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</row>
    <row r="130" spans="2:25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</row>
    <row r="131" spans="2:25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</row>
    <row r="132" spans="2:25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</row>
    <row r="133" spans="2:25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</row>
    <row r="134" spans="2:25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2:25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2:25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2:25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2:25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2:25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2:25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2:25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2:25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2:25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2:25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2:25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2:25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2:25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2:25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2:25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2:25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</row>
    <row r="151" spans="2:25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</row>
    <row r="152" spans="2:25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spans="2:25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spans="2:25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spans="2:25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</row>
    <row r="156" spans="2:25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</row>
    <row r="157" spans="2:25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</row>
    <row r="158" spans="2:25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</row>
    <row r="159" spans="2:25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</row>
    <row r="160" spans="2:25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</row>
    <row r="161" spans="2:25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2:25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spans="2:25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</row>
    <row r="164" spans="2:25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</row>
    <row r="165" spans="2:25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</row>
    <row r="166" spans="2:25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</row>
    <row r="167" spans="2:25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spans="2:25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2:25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spans="2:25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</row>
    <row r="171" spans="2:25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</row>
    <row r="172" spans="2:25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</row>
    <row r="173" spans="2:25" ht="1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173"/>
  <sheetViews>
    <sheetView view="pageBreakPreview" zoomScale="99" zoomScaleNormal="110" zoomScaleSheetLayoutView="99" zoomScalePageLayoutView="0" workbookViewId="0" topLeftCell="A85">
      <selection activeCell="I82" sqref="I82"/>
    </sheetView>
  </sheetViews>
  <sheetFormatPr defaultColWidth="9.140625" defaultRowHeight="15"/>
  <cols>
    <col min="1" max="1" width="83.421875" style="79" customWidth="1"/>
    <col min="2" max="2" width="9.140625" style="79" customWidth="1"/>
    <col min="3" max="3" width="12.140625" style="79" customWidth="1"/>
    <col min="4" max="4" width="12.7109375" style="79" customWidth="1"/>
    <col min="5" max="5" width="10.28125" style="79" customWidth="1"/>
    <col min="6" max="6" width="8.140625" style="79" customWidth="1"/>
    <col min="7" max="7" width="12.421875" style="79" customWidth="1"/>
    <col min="8" max="8" width="12.00390625" style="79" customWidth="1"/>
    <col min="9" max="16384" width="9.140625" style="79" customWidth="1"/>
  </cols>
  <sheetData>
    <row r="1" spans="1:8" ht="21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18.75" customHeight="1">
      <c r="A2" s="317" t="s">
        <v>458</v>
      </c>
      <c r="B2" s="318"/>
      <c r="C2" s="318"/>
      <c r="D2" s="318"/>
      <c r="E2" s="318"/>
      <c r="F2" s="318"/>
      <c r="G2" s="319"/>
      <c r="H2" s="320"/>
    </row>
    <row r="3" spans="1:7" ht="12">
      <c r="A3" s="80"/>
      <c r="G3" s="79" t="s">
        <v>85</v>
      </c>
    </row>
    <row r="4" ht="12">
      <c r="A4" s="81" t="s">
        <v>77</v>
      </c>
    </row>
    <row r="5" spans="1:8" ht="25.5" customHeight="1">
      <c r="A5" s="321" t="s">
        <v>119</v>
      </c>
      <c r="B5" s="323" t="s">
        <v>120</v>
      </c>
      <c r="C5" s="325" t="s">
        <v>63</v>
      </c>
      <c r="D5" s="326"/>
      <c r="E5" s="325" t="s">
        <v>64</v>
      </c>
      <c r="F5" s="326"/>
      <c r="G5" s="327" t="s">
        <v>75</v>
      </c>
      <c r="H5" s="328"/>
    </row>
    <row r="6" spans="1:8" ht="24">
      <c r="A6" s="322"/>
      <c r="B6" s="324"/>
      <c r="C6" s="82" t="s">
        <v>76</v>
      </c>
      <c r="D6" s="82" t="s">
        <v>99</v>
      </c>
      <c r="E6" s="82" t="s">
        <v>76</v>
      </c>
      <c r="F6" s="82" t="s">
        <v>99</v>
      </c>
      <c r="G6" s="82" t="s">
        <v>76</v>
      </c>
      <c r="H6" s="82" t="s">
        <v>99</v>
      </c>
    </row>
    <row r="7" spans="1:8" ht="12">
      <c r="A7" s="83" t="s">
        <v>121</v>
      </c>
      <c r="B7" s="84" t="s">
        <v>122</v>
      </c>
      <c r="C7" s="115">
        <v>105460249</v>
      </c>
      <c r="D7" s="115">
        <v>96564193</v>
      </c>
      <c r="E7" s="116"/>
      <c r="F7" s="116"/>
      <c r="G7" s="115">
        <f aca="true" t="shared" si="0" ref="G7:G38">SUM(C7+E7)</f>
        <v>105460249</v>
      </c>
      <c r="H7" s="115">
        <f aca="true" t="shared" si="1" ref="H7:H38">SUM(D7+F7)</f>
        <v>96564193</v>
      </c>
    </row>
    <row r="8" spans="1:8" ht="12">
      <c r="A8" s="83" t="s">
        <v>123</v>
      </c>
      <c r="B8" s="85" t="s">
        <v>124</v>
      </c>
      <c r="C8" s="115"/>
      <c r="D8" s="115"/>
      <c r="E8" s="116"/>
      <c r="F8" s="116"/>
      <c r="G8" s="115">
        <f t="shared" si="0"/>
        <v>0</v>
      </c>
      <c r="H8" s="115">
        <f t="shared" si="1"/>
        <v>0</v>
      </c>
    </row>
    <row r="9" spans="1:8" ht="12">
      <c r="A9" s="83" t="s">
        <v>125</v>
      </c>
      <c r="B9" s="85" t="s">
        <v>126</v>
      </c>
      <c r="C9" s="115"/>
      <c r="D9" s="115">
        <v>4888000</v>
      </c>
      <c r="E9" s="116"/>
      <c r="F9" s="116"/>
      <c r="G9" s="115">
        <f t="shared" si="0"/>
        <v>0</v>
      </c>
      <c r="H9" s="115">
        <f t="shared" si="1"/>
        <v>4888000</v>
      </c>
    </row>
    <row r="10" spans="1:8" ht="12">
      <c r="A10" s="86" t="s">
        <v>127</v>
      </c>
      <c r="B10" s="85" t="s">
        <v>128</v>
      </c>
      <c r="C10" s="115">
        <v>400000</v>
      </c>
      <c r="D10" s="115">
        <v>900000</v>
      </c>
      <c r="E10" s="116"/>
      <c r="F10" s="116"/>
      <c r="G10" s="115">
        <f t="shared" si="0"/>
        <v>400000</v>
      </c>
      <c r="H10" s="115">
        <f t="shared" si="1"/>
        <v>900000</v>
      </c>
    </row>
    <row r="11" spans="1:8" ht="12">
      <c r="A11" s="86" t="s">
        <v>129</v>
      </c>
      <c r="B11" s="85" t="s">
        <v>130</v>
      </c>
      <c r="C11" s="115"/>
      <c r="D11" s="115"/>
      <c r="E11" s="116"/>
      <c r="F11" s="116"/>
      <c r="G11" s="115">
        <f t="shared" si="0"/>
        <v>0</v>
      </c>
      <c r="H11" s="115">
        <f t="shared" si="1"/>
        <v>0</v>
      </c>
    </row>
    <row r="12" spans="1:8" ht="12">
      <c r="A12" s="86" t="s">
        <v>131</v>
      </c>
      <c r="B12" s="85" t="s">
        <v>132</v>
      </c>
      <c r="C12" s="115">
        <v>4360000</v>
      </c>
      <c r="D12" s="115">
        <v>4647000</v>
      </c>
      <c r="E12" s="116"/>
      <c r="F12" s="116"/>
      <c r="G12" s="115">
        <f t="shared" si="0"/>
        <v>4360000</v>
      </c>
      <c r="H12" s="115">
        <f t="shared" si="1"/>
        <v>4647000</v>
      </c>
    </row>
    <row r="13" spans="1:8" ht="12">
      <c r="A13" s="86" t="s">
        <v>133</v>
      </c>
      <c r="B13" s="85" t="s">
        <v>134</v>
      </c>
      <c r="C13" s="115">
        <v>5364324</v>
      </c>
      <c r="D13" s="115">
        <v>5443380</v>
      </c>
      <c r="E13" s="116"/>
      <c r="F13" s="116"/>
      <c r="G13" s="115">
        <f t="shared" si="0"/>
        <v>5364324</v>
      </c>
      <c r="H13" s="115">
        <f t="shared" si="1"/>
        <v>5443380</v>
      </c>
    </row>
    <row r="14" spans="1:8" ht="12">
      <c r="A14" s="86" t="s">
        <v>135</v>
      </c>
      <c r="B14" s="85" t="s">
        <v>136</v>
      </c>
      <c r="C14" s="115"/>
      <c r="D14" s="115"/>
      <c r="E14" s="116"/>
      <c r="F14" s="116"/>
      <c r="G14" s="115">
        <f t="shared" si="0"/>
        <v>0</v>
      </c>
      <c r="H14" s="115">
        <f t="shared" si="1"/>
        <v>0</v>
      </c>
    </row>
    <row r="15" spans="1:8" ht="12">
      <c r="A15" s="87" t="s">
        <v>137</v>
      </c>
      <c r="B15" s="85" t="s">
        <v>138</v>
      </c>
      <c r="C15" s="115">
        <v>650000</v>
      </c>
      <c r="D15" s="115">
        <v>1150000</v>
      </c>
      <c r="E15" s="116"/>
      <c r="F15" s="116"/>
      <c r="G15" s="115">
        <f t="shared" si="0"/>
        <v>650000</v>
      </c>
      <c r="H15" s="115">
        <f t="shared" si="1"/>
        <v>1150000</v>
      </c>
    </row>
    <row r="16" spans="1:8" ht="12">
      <c r="A16" s="87" t="s">
        <v>139</v>
      </c>
      <c r="B16" s="85" t="s">
        <v>140</v>
      </c>
      <c r="C16" s="115"/>
      <c r="D16" s="115"/>
      <c r="E16" s="116"/>
      <c r="F16" s="116"/>
      <c r="G16" s="115">
        <f t="shared" si="0"/>
        <v>0</v>
      </c>
      <c r="H16" s="115">
        <f t="shared" si="1"/>
        <v>0</v>
      </c>
    </row>
    <row r="17" spans="1:8" ht="12">
      <c r="A17" s="87" t="s">
        <v>141</v>
      </c>
      <c r="B17" s="85" t="s">
        <v>142</v>
      </c>
      <c r="C17" s="115"/>
      <c r="D17" s="115"/>
      <c r="E17" s="116"/>
      <c r="F17" s="116"/>
      <c r="G17" s="115">
        <f t="shared" si="0"/>
        <v>0</v>
      </c>
      <c r="H17" s="115">
        <f t="shared" si="1"/>
        <v>0</v>
      </c>
    </row>
    <row r="18" spans="1:8" ht="12">
      <c r="A18" s="87" t="s">
        <v>143</v>
      </c>
      <c r="B18" s="85" t="s">
        <v>144</v>
      </c>
      <c r="C18" s="115"/>
      <c r="D18" s="115"/>
      <c r="E18" s="116"/>
      <c r="F18" s="116"/>
      <c r="G18" s="115">
        <f t="shared" si="0"/>
        <v>0</v>
      </c>
      <c r="H18" s="115">
        <f t="shared" si="1"/>
        <v>0</v>
      </c>
    </row>
    <row r="19" spans="1:8" ht="12">
      <c r="A19" s="87" t="s">
        <v>428</v>
      </c>
      <c r="B19" s="85" t="s">
        <v>145</v>
      </c>
      <c r="C19" s="115"/>
      <c r="D19" s="115">
        <v>2700000</v>
      </c>
      <c r="E19" s="116"/>
      <c r="F19" s="116"/>
      <c r="G19" s="115">
        <f t="shared" si="0"/>
        <v>0</v>
      </c>
      <c r="H19" s="115">
        <f t="shared" si="1"/>
        <v>2700000</v>
      </c>
    </row>
    <row r="20" spans="1:8" ht="12">
      <c r="A20" s="88" t="s">
        <v>407</v>
      </c>
      <c r="B20" s="89" t="s">
        <v>146</v>
      </c>
      <c r="C20" s="117">
        <f>SUM(C7:C19)</f>
        <v>116234573</v>
      </c>
      <c r="D20" s="117">
        <f>SUM(D7:D19)</f>
        <v>116292573</v>
      </c>
      <c r="E20" s="117">
        <f>SUM(E7:E19)</f>
        <v>0</v>
      </c>
      <c r="F20" s="117">
        <f>SUM(F7:F19)</f>
        <v>0</v>
      </c>
      <c r="G20" s="115">
        <f t="shared" si="0"/>
        <v>116234573</v>
      </c>
      <c r="H20" s="115">
        <f t="shared" si="1"/>
        <v>116292573</v>
      </c>
    </row>
    <row r="21" spans="1:8" ht="12">
      <c r="A21" s="87" t="s">
        <v>147</v>
      </c>
      <c r="B21" s="85" t="s">
        <v>148</v>
      </c>
      <c r="C21" s="115"/>
      <c r="D21" s="115"/>
      <c r="E21" s="116"/>
      <c r="F21" s="116"/>
      <c r="G21" s="115">
        <f t="shared" si="0"/>
        <v>0</v>
      </c>
      <c r="H21" s="115">
        <f t="shared" si="1"/>
        <v>0</v>
      </c>
    </row>
    <row r="22" spans="1:8" ht="33.75" customHeight="1">
      <c r="A22" s="87" t="s">
        <v>149</v>
      </c>
      <c r="B22" s="85" t="s">
        <v>150</v>
      </c>
      <c r="C22" s="115">
        <v>4716000</v>
      </c>
      <c r="D22" s="115">
        <v>4846000</v>
      </c>
      <c r="E22" s="116"/>
      <c r="F22" s="116"/>
      <c r="G22" s="115">
        <f t="shared" si="0"/>
        <v>4716000</v>
      </c>
      <c r="H22" s="115">
        <f t="shared" si="1"/>
        <v>4846000</v>
      </c>
    </row>
    <row r="23" spans="1:8" ht="12">
      <c r="A23" s="90" t="s">
        <v>151</v>
      </c>
      <c r="B23" s="85" t="s">
        <v>152</v>
      </c>
      <c r="C23" s="115"/>
      <c r="D23" s="115"/>
      <c r="E23" s="116"/>
      <c r="F23" s="116"/>
      <c r="G23" s="115">
        <f t="shared" si="0"/>
        <v>0</v>
      </c>
      <c r="H23" s="115">
        <f t="shared" si="1"/>
        <v>0</v>
      </c>
    </row>
    <row r="24" spans="1:8" ht="12">
      <c r="A24" s="91" t="s">
        <v>408</v>
      </c>
      <c r="B24" s="89" t="s">
        <v>153</v>
      </c>
      <c r="C24" s="117">
        <f>SUM(C21:C23)</f>
        <v>4716000</v>
      </c>
      <c r="D24" s="117">
        <f>SUM(D21:D23)</f>
        <v>4846000</v>
      </c>
      <c r="E24" s="117">
        <f>SUM(E21:E23)</f>
        <v>0</v>
      </c>
      <c r="F24" s="117">
        <f>SUM(F21:F23)</f>
        <v>0</v>
      </c>
      <c r="G24" s="115">
        <f t="shared" si="0"/>
        <v>4716000</v>
      </c>
      <c r="H24" s="115">
        <f t="shared" si="1"/>
        <v>4846000</v>
      </c>
    </row>
    <row r="25" spans="1:8" ht="12">
      <c r="A25" s="88" t="s">
        <v>2</v>
      </c>
      <c r="B25" s="89" t="s">
        <v>154</v>
      </c>
      <c r="C25" s="117">
        <f>SUM(C24,C20)</f>
        <v>120950573</v>
      </c>
      <c r="D25" s="117">
        <f>SUM(D24,D20)</f>
        <v>121138573</v>
      </c>
      <c r="E25" s="117">
        <f>SUM(E24,E20)</f>
        <v>0</v>
      </c>
      <c r="F25" s="117">
        <f>SUM(F24,F20)</f>
        <v>0</v>
      </c>
      <c r="G25" s="115">
        <f t="shared" si="0"/>
        <v>120950573</v>
      </c>
      <c r="H25" s="115">
        <f t="shared" si="1"/>
        <v>121138573</v>
      </c>
    </row>
    <row r="26" spans="1:8" ht="12">
      <c r="A26" s="91" t="s">
        <v>429</v>
      </c>
      <c r="B26" s="89" t="s">
        <v>155</v>
      </c>
      <c r="C26" s="117">
        <v>25839326</v>
      </c>
      <c r="D26" s="117">
        <v>26381326</v>
      </c>
      <c r="E26" s="116"/>
      <c r="F26" s="116"/>
      <c r="G26" s="115">
        <f t="shared" si="0"/>
        <v>25839326</v>
      </c>
      <c r="H26" s="115">
        <f t="shared" si="1"/>
        <v>26381326</v>
      </c>
    </row>
    <row r="27" spans="1:8" ht="12">
      <c r="A27" s="87" t="s">
        <v>156</v>
      </c>
      <c r="B27" s="85" t="s">
        <v>157</v>
      </c>
      <c r="C27" s="115">
        <v>2560000</v>
      </c>
      <c r="D27" s="115">
        <v>1410000</v>
      </c>
      <c r="E27" s="116"/>
      <c r="F27" s="116"/>
      <c r="G27" s="115">
        <f t="shared" si="0"/>
        <v>2560000</v>
      </c>
      <c r="H27" s="115">
        <f t="shared" si="1"/>
        <v>1410000</v>
      </c>
    </row>
    <row r="28" spans="1:8" ht="12">
      <c r="A28" s="87" t="s">
        <v>158</v>
      </c>
      <c r="B28" s="85" t="s">
        <v>159</v>
      </c>
      <c r="C28" s="115">
        <v>26645000</v>
      </c>
      <c r="D28" s="115">
        <v>32224000</v>
      </c>
      <c r="E28" s="116"/>
      <c r="F28" s="116"/>
      <c r="G28" s="115">
        <f t="shared" si="0"/>
        <v>26645000</v>
      </c>
      <c r="H28" s="115">
        <f t="shared" si="1"/>
        <v>32224000</v>
      </c>
    </row>
    <row r="29" spans="1:8" ht="12">
      <c r="A29" s="87" t="s">
        <v>160</v>
      </c>
      <c r="B29" s="85" t="s">
        <v>161</v>
      </c>
      <c r="C29" s="115"/>
      <c r="D29" s="115"/>
      <c r="E29" s="116"/>
      <c r="F29" s="116"/>
      <c r="G29" s="115">
        <f t="shared" si="0"/>
        <v>0</v>
      </c>
      <c r="H29" s="115">
        <f t="shared" si="1"/>
        <v>0</v>
      </c>
    </row>
    <row r="30" spans="1:8" ht="12">
      <c r="A30" s="91" t="s">
        <v>409</v>
      </c>
      <c r="B30" s="89" t="s">
        <v>162</v>
      </c>
      <c r="C30" s="117">
        <f>SUM(C27:C29)</f>
        <v>29205000</v>
      </c>
      <c r="D30" s="117">
        <f>SUM(D27:D29)</f>
        <v>33634000</v>
      </c>
      <c r="E30" s="117">
        <f>SUM(E26:E29)</f>
        <v>0</v>
      </c>
      <c r="F30" s="117">
        <f>SUM(F26:F29)</f>
        <v>0</v>
      </c>
      <c r="G30" s="115">
        <f t="shared" si="0"/>
        <v>29205000</v>
      </c>
      <c r="H30" s="115">
        <f t="shared" si="1"/>
        <v>33634000</v>
      </c>
    </row>
    <row r="31" spans="1:8" ht="12">
      <c r="A31" s="87" t="s">
        <v>163</v>
      </c>
      <c r="B31" s="85" t="s">
        <v>164</v>
      </c>
      <c r="C31" s="115">
        <v>110000</v>
      </c>
      <c r="D31" s="115">
        <v>110000</v>
      </c>
      <c r="E31" s="116"/>
      <c r="F31" s="116"/>
      <c r="G31" s="115">
        <f t="shared" si="0"/>
        <v>110000</v>
      </c>
      <c r="H31" s="115">
        <f t="shared" si="1"/>
        <v>110000</v>
      </c>
    </row>
    <row r="32" spans="1:8" ht="12">
      <c r="A32" s="87" t="s">
        <v>165</v>
      </c>
      <c r="B32" s="85" t="s">
        <v>166</v>
      </c>
      <c r="C32" s="115">
        <v>300000</v>
      </c>
      <c r="D32" s="115">
        <v>300000</v>
      </c>
      <c r="E32" s="116"/>
      <c r="F32" s="116"/>
      <c r="G32" s="115">
        <f t="shared" si="0"/>
        <v>300000</v>
      </c>
      <c r="H32" s="115">
        <f t="shared" si="1"/>
        <v>300000</v>
      </c>
    </row>
    <row r="33" spans="1:8" ht="15" customHeight="1">
      <c r="A33" s="91" t="s">
        <v>3</v>
      </c>
      <c r="B33" s="89" t="s">
        <v>167</v>
      </c>
      <c r="C33" s="117">
        <f>SUM(C31:C32)</f>
        <v>410000</v>
      </c>
      <c r="D33" s="117">
        <f>SUM(D31:D32)</f>
        <v>410000</v>
      </c>
      <c r="E33" s="117">
        <f>SUM(E31:E32)</f>
        <v>0</v>
      </c>
      <c r="F33" s="117">
        <f>SUM(F31:F32)</f>
        <v>0</v>
      </c>
      <c r="G33" s="115">
        <f t="shared" si="0"/>
        <v>410000</v>
      </c>
      <c r="H33" s="115">
        <f t="shared" si="1"/>
        <v>410000</v>
      </c>
    </row>
    <row r="34" spans="1:8" ht="12">
      <c r="A34" s="87" t="s">
        <v>168</v>
      </c>
      <c r="B34" s="85" t="s">
        <v>169</v>
      </c>
      <c r="C34" s="115">
        <v>9500000</v>
      </c>
      <c r="D34" s="115">
        <v>9500000</v>
      </c>
      <c r="E34" s="116"/>
      <c r="F34" s="116"/>
      <c r="G34" s="115">
        <f t="shared" si="0"/>
        <v>9500000</v>
      </c>
      <c r="H34" s="115">
        <f t="shared" si="1"/>
        <v>9500000</v>
      </c>
    </row>
    <row r="35" spans="1:8" ht="12">
      <c r="A35" s="87" t="s">
        <v>170</v>
      </c>
      <c r="B35" s="85" t="s">
        <v>171</v>
      </c>
      <c r="C35" s="115"/>
      <c r="D35" s="115"/>
      <c r="E35" s="116"/>
      <c r="F35" s="116"/>
      <c r="G35" s="115">
        <f t="shared" si="0"/>
        <v>0</v>
      </c>
      <c r="H35" s="115">
        <f t="shared" si="1"/>
        <v>0</v>
      </c>
    </row>
    <row r="36" spans="1:8" ht="12">
      <c r="A36" s="87" t="s">
        <v>430</v>
      </c>
      <c r="B36" s="85" t="s">
        <v>172</v>
      </c>
      <c r="C36" s="115"/>
      <c r="D36" s="115">
        <v>41000</v>
      </c>
      <c r="E36" s="116"/>
      <c r="F36" s="116"/>
      <c r="G36" s="115">
        <f t="shared" si="0"/>
        <v>0</v>
      </c>
      <c r="H36" s="115">
        <f t="shared" si="1"/>
        <v>41000</v>
      </c>
    </row>
    <row r="37" spans="1:8" ht="12">
      <c r="A37" s="87" t="s">
        <v>173</v>
      </c>
      <c r="B37" s="85" t="s">
        <v>174</v>
      </c>
      <c r="C37" s="115">
        <v>400000</v>
      </c>
      <c r="D37" s="115">
        <v>650000</v>
      </c>
      <c r="E37" s="116"/>
      <c r="F37" s="116"/>
      <c r="G37" s="115">
        <f t="shared" si="0"/>
        <v>400000</v>
      </c>
      <c r="H37" s="115">
        <f t="shared" si="1"/>
        <v>650000</v>
      </c>
    </row>
    <row r="38" spans="1:8" ht="12">
      <c r="A38" s="92" t="s">
        <v>431</v>
      </c>
      <c r="B38" s="85" t="s">
        <v>175</v>
      </c>
      <c r="C38" s="115"/>
      <c r="D38" s="115"/>
      <c r="E38" s="116"/>
      <c r="F38" s="116"/>
      <c r="G38" s="115">
        <f t="shared" si="0"/>
        <v>0</v>
      </c>
      <c r="H38" s="115">
        <f t="shared" si="1"/>
        <v>0</v>
      </c>
    </row>
    <row r="39" spans="1:8" ht="12">
      <c r="A39" s="90" t="s">
        <v>176</v>
      </c>
      <c r="B39" s="85" t="s">
        <v>177</v>
      </c>
      <c r="C39" s="115">
        <v>400000</v>
      </c>
      <c r="D39" s="115">
        <v>600000</v>
      </c>
      <c r="E39" s="116"/>
      <c r="F39" s="116"/>
      <c r="G39" s="115">
        <f aca="true" t="shared" si="2" ref="G39:G70">SUM(C39+E39)</f>
        <v>400000</v>
      </c>
      <c r="H39" s="115">
        <f aca="true" t="shared" si="3" ref="H39:H70">SUM(D39+F39)</f>
        <v>600000</v>
      </c>
    </row>
    <row r="40" spans="1:8" ht="12">
      <c r="A40" s="87" t="s">
        <v>432</v>
      </c>
      <c r="B40" s="85" t="s">
        <v>178</v>
      </c>
      <c r="C40" s="115">
        <v>1124000</v>
      </c>
      <c r="D40" s="115">
        <v>1864000</v>
      </c>
      <c r="E40" s="116"/>
      <c r="F40" s="116"/>
      <c r="G40" s="115">
        <f t="shared" si="2"/>
        <v>1124000</v>
      </c>
      <c r="H40" s="115">
        <f t="shared" si="3"/>
        <v>1864000</v>
      </c>
    </row>
    <row r="41" spans="1:8" ht="12">
      <c r="A41" s="91" t="s">
        <v>410</v>
      </c>
      <c r="B41" s="89" t="s">
        <v>179</v>
      </c>
      <c r="C41" s="117">
        <f>SUM(C34:C40)</f>
        <v>11424000</v>
      </c>
      <c r="D41" s="117">
        <f>SUM(D34:D40)</f>
        <v>12655000</v>
      </c>
      <c r="E41" s="117">
        <f>SUM(E34:E40)</f>
        <v>0</v>
      </c>
      <c r="F41" s="117">
        <f>SUM(F34:F40)</f>
        <v>0</v>
      </c>
      <c r="G41" s="115">
        <f t="shared" si="2"/>
        <v>11424000</v>
      </c>
      <c r="H41" s="115">
        <f t="shared" si="3"/>
        <v>12655000</v>
      </c>
    </row>
    <row r="42" spans="1:8" ht="12">
      <c r="A42" s="87" t="s">
        <v>180</v>
      </c>
      <c r="B42" s="85" t="s">
        <v>181</v>
      </c>
      <c r="C42" s="115">
        <v>50000</v>
      </c>
      <c r="D42" s="115">
        <v>60000</v>
      </c>
      <c r="E42" s="116"/>
      <c r="F42" s="116"/>
      <c r="G42" s="115">
        <f t="shared" si="2"/>
        <v>50000</v>
      </c>
      <c r="H42" s="115">
        <f t="shared" si="3"/>
        <v>60000</v>
      </c>
    </row>
    <row r="43" spans="1:8" ht="12">
      <c r="A43" s="87" t="s">
        <v>182</v>
      </c>
      <c r="B43" s="85" t="s">
        <v>183</v>
      </c>
      <c r="C43" s="115"/>
      <c r="D43" s="115"/>
      <c r="E43" s="116"/>
      <c r="F43" s="116"/>
      <c r="G43" s="115">
        <f t="shared" si="2"/>
        <v>0</v>
      </c>
      <c r="H43" s="115">
        <f t="shared" si="3"/>
        <v>0</v>
      </c>
    </row>
    <row r="44" spans="1:8" ht="12">
      <c r="A44" s="91" t="s">
        <v>411</v>
      </c>
      <c r="B44" s="89" t="s">
        <v>184</v>
      </c>
      <c r="C44" s="117">
        <f>SUM(C42:C43)</f>
        <v>50000</v>
      </c>
      <c r="D44" s="117">
        <f>SUM(D42:D43)</f>
        <v>60000</v>
      </c>
      <c r="E44" s="117">
        <f>SUM(E42:E43)</f>
        <v>0</v>
      </c>
      <c r="F44" s="117">
        <f>SUM(F42:F43)</f>
        <v>0</v>
      </c>
      <c r="G44" s="115">
        <f t="shared" si="2"/>
        <v>50000</v>
      </c>
      <c r="H44" s="115">
        <f t="shared" si="3"/>
        <v>60000</v>
      </c>
    </row>
    <row r="45" spans="1:8" ht="12">
      <c r="A45" s="87" t="s">
        <v>185</v>
      </c>
      <c r="B45" s="85" t="s">
        <v>186</v>
      </c>
      <c r="C45" s="115">
        <v>7300000</v>
      </c>
      <c r="D45" s="115">
        <v>9305630</v>
      </c>
      <c r="E45" s="116"/>
      <c r="F45" s="116"/>
      <c r="G45" s="115">
        <f t="shared" si="2"/>
        <v>7300000</v>
      </c>
      <c r="H45" s="115">
        <f t="shared" si="3"/>
        <v>9305630</v>
      </c>
    </row>
    <row r="46" spans="1:8" ht="12">
      <c r="A46" s="87" t="s">
        <v>187</v>
      </c>
      <c r="B46" s="85" t="s">
        <v>188</v>
      </c>
      <c r="C46" s="115"/>
      <c r="D46" s="115">
        <v>859370</v>
      </c>
      <c r="E46" s="116"/>
      <c r="F46" s="116"/>
      <c r="G46" s="115">
        <f t="shared" si="2"/>
        <v>0</v>
      </c>
      <c r="H46" s="115">
        <f t="shared" si="3"/>
        <v>859370</v>
      </c>
    </row>
    <row r="47" spans="1:8" ht="12">
      <c r="A47" s="87" t="s">
        <v>433</v>
      </c>
      <c r="B47" s="85" t="s">
        <v>189</v>
      </c>
      <c r="C47" s="115"/>
      <c r="D47" s="115"/>
      <c r="E47" s="116"/>
      <c r="F47" s="116"/>
      <c r="G47" s="115">
        <f t="shared" si="2"/>
        <v>0</v>
      </c>
      <c r="H47" s="115">
        <f t="shared" si="3"/>
        <v>0</v>
      </c>
    </row>
    <row r="48" spans="1:8" ht="12">
      <c r="A48" s="87" t="s">
        <v>434</v>
      </c>
      <c r="B48" s="85" t="s">
        <v>190</v>
      </c>
      <c r="C48" s="115"/>
      <c r="D48" s="115"/>
      <c r="E48" s="116"/>
      <c r="F48" s="116"/>
      <c r="G48" s="115">
        <f t="shared" si="2"/>
        <v>0</v>
      </c>
      <c r="H48" s="115">
        <f t="shared" si="3"/>
        <v>0</v>
      </c>
    </row>
    <row r="49" spans="1:8" ht="12">
      <c r="A49" s="87" t="s">
        <v>191</v>
      </c>
      <c r="B49" s="85" t="s">
        <v>192</v>
      </c>
      <c r="C49" s="115">
        <v>100000</v>
      </c>
      <c r="D49" s="115">
        <v>100000</v>
      </c>
      <c r="E49" s="116"/>
      <c r="F49" s="116"/>
      <c r="G49" s="115">
        <f t="shared" si="2"/>
        <v>100000</v>
      </c>
      <c r="H49" s="115">
        <f t="shared" si="3"/>
        <v>100000</v>
      </c>
    </row>
    <row r="50" spans="1:8" ht="12">
      <c r="A50" s="91" t="s">
        <v>412</v>
      </c>
      <c r="B50" s="89" t="s">
        <v>193</v>
      </c>
      <c r="C50" s="117">
        <f>SUM(C45:C49)</f>
        <v>7400000</v>
      </c>
      <c r="D50" s="117">
        <f>SUM(D45:D49)</f>
        <v>10265000</v>
      </c>
      <c r="E50" s="117">
        <f>SUM(E45:E49)</f>
        <v>0</v>
      </c>
      <c r="F50" s="117">
        <f>SUM(F45:F49)</f>
        <v>0</v>
      </c>
      <c r="G50" s="115">
        <f t="shared" si="2"/>
        <v>7400000</v>
      </c>
      <c r="H50" s="115">
        <f t="shared" si="3"/>
        <v>10265000</v>
      </c>
    </row>
    <row r="51" spans="1:8" ht="12">
      <c r="A51" s="91" t="s">
        <v>413</v>
      </c>
      <c r="B51" s="89" t="s">
        <v>194</v>
      </c>
      <c r="C51" s="117">
        <f>SUM(C50,C44,C41,C33,C30)</f>
        <v>48489000</v>
      </c>
      <c r="D51" s="117">
        <f>SUM(D50,D44,D41,D33,D30)</f>
        <v>57024000</v>
      </c>
      <c r="E51" s="117">
        <f>SUM(E50,E44,E41,E33,E30)</f>
        <v>0</v>
      </c>
      <c r="F51" s="117">
        <f>SUM(F50,F44,F41,F33,F30)</f>
        <v>0</v>
      </c>
      <c r="G51" s="115">
        <f t="shared" si="2"/>
        <v>48489000</v>
      </c>
      <c r="H51" s="115">
        <f t="shared" si="3"/>
        <v>57024000</v>
      </c>
    </row>
    <row r="52" spans="1:8" ht="7.5" customHeight="1">
      <c r="A52" s="93" t="s">
        <v>195</v>
      </c>
      <c r="B52" s="85" t="s">
        <v>196</v>
      </c>
      <c r="C52" s="115"/>
      <c r="D52" s="115"/>
      <c r="E52" s="116"/>
      <c r="F52" s="116"/>
      <c r="G52" s="115">
        <f t="shared" si="2"/>
        <v>0</v>
      </c>
      <c r="H52" s="115">
        <f t="shared" si="3"/>
        <v>0</v>
      </c>
    </row>
    <row r="53" spans="1:8" ht="7.5" customHeight="1">
      <c r="A53" s="93" t="s">
        <v>414</v>
      </c>
      <c r="B53" s="85" t="s">
        <v>197</v>
      </c>
      <c r="C53" s="115"/>
      <c r="D53" s="115"/>
      <c r="E53" s="116"/>
      <c r="F53" s="116"/>
      <c r="G53" s="115">
        <f t="shared" si="2"/>
        <v>0</v>
      </c>
      <c r="H53" s="115">
        <f t="shared" si="3"/>
        <v>0</v>
      </c>
    </row>
    <row r="54" spans="1:8" ht="7.5" customHeight="1">
      <c r="A54" s="94" t="s">
        <v>435</v>
      </c>
      <c r="B54" s="85" t="s">
        <v>198</v>
      </c>
      <c r="C54" s="115"/>
      <c r="D54" s="115"/>
      <c r="E54" s="116"/>
      <c r="F54" s="116"/>
      <c r="G54" s="115">
        <f t="shared" si="2"/>
        <v>0</v>
      </c>
      <c r="H54" s="115">
        <f t="shared" si="3"/>
        <v>0</v>
      </c>
    </row>
    <row r="55" spans="1:8" ht="7.5" customHeight="1">
      <c r="A55" s="94" t="s">
        <v>436</v>
      </c>
      <c r="B55" s="85" t="s">
        <v>199</v>
      </c>
      <c r="C55" s="115"/>
      <c r="D55" s="115"/>
      <c r="E55" s="116"/>
      <c r="F55" s="116"/>
      <c r="G55" s="115">
        <f t="shared" si="2"/>
        <v>0</v>
      </c>
      <c r="H55" s="115">
        <f t="shared" si="3"/>
        <v>0</v>
      </c>
    </row>
    <row r="56" spans="1:8" ht="7.5" customHeight="1">
      <c r="A56" s="94" t="s">
        <v>437</v>
      </c>
      <c r="B56" s="85" t="s">
        <v>200</v>
      </c>
      <c r="C56" s="115"/>
      <c r="D56" s="115"/>
      <c r="E56" s="116"/>
      <c r="F56" s="116"/>
      <c r="G56" s="115">
        <f t="shared" si="2"/>
        <v>0</v>
      </c>
      <c r="H56" s="115">
        <f t="shared" si="3"/>
        <v>0</v>
      </c>
    </row>
    <row r="57" spans="1:8" ht="7.5" customHeight="1">
      <c r="A57" s="93" t="s">
        <v>438</v>
      </c>
      <c r="B57" s="85" t="s">
        <v>201</v>
      </c>
      <c r="C57" s="115"/>
      <c r="D57" s="115"/>
      <c r="E57" s="116"/>
      <c r="F57" s="116"/>
      <c r="G57" s="115">
        <f t="shared" si="2"/>
        <v>0</v>
      </c>
      <c r="H57" s="115">
        <f t="shared" si="3"/>
        <v>0</v>
      </c>
    </row>
    <row r="58" spans="1:8" ht="7.5" customHeight="1">
      <c r="A58" s="93" t="s">
        <v>439</v>
      </c>
      <c r="B58" s="85" t="s">
        <v>202</v>
      </c>
      <c r="C58" s="115"/>
      <c r="D58" s="115"/>
      <c r="E58" s="116"/>
      <c r="F58" s="116"/>
      <c r="G58" s="115">
        <f t="shared" si="2"/>
        <v>0</v>
      </c>
      <c r="H58" s="115">
        <f t="shared" si="3"/>
        <v>0</v>
      </c>
    </row>
    <row r="59" spans="1:8" ht="7.5" customHeight="1">
      <c r="A59" s="93" t="s">
        <v>440</v>
      </c>
      <c r="B59" s="85" t="s">
        <v>203</v>
      </c>
      <c r="C59" s="115"/>
      <c r="D59" s="115"/>
      <c r="E59" s="116"/>
      <c r="F59" s="116"/>
      <c r="G59" s="115">
        <f t="shared" si="2"/>
        <v>0</v>
      </c>
      <c r="H59" s="115">
        <f t="shared" si="3"/>
        <v>0</v>
      </c>
    </row>
    <row r="60" spans="1:8" ht="7.5" customHeight="1">
      <c r="A60" s="95" t="s">
        <v>415</v>
      </c>
      <c r="B60" s="89" t="s">
        <v>204</v>
      </c>
      <c r="C60" s="117">
        <v>0</v>
      </c>
      <c r="D60" s="117">
        <f>SUM(D52:D59)</f>
        <v>0</v>
      </c>
      <c r="E60" s="117">
        <f>SUM(E52:E59)</f>
        <v>0</v>
      </c>
      <c r="F60" s="117">
        <f>SUM(F52:F59)</f>
        <v>0</v>
      </c>
      <c r="G60" s="115">
        <f t="shared" si="2"/>
        <v>0</v>
      </c>
      <c r="H60" s="115">
        <f t="shared" si="3"/>
        <v>0</v>
      </c>
    </row>
    <row r="61" spans="1:8" ht="7.5" customHeight="1">
      <c r="A61" s="96" t="s">
        <v>441</v>
      </c>
      <c r="B61" s="85" t="s">
        <v>205</v>
      </c>
      <c r="C61" s="115"/>
      <c r="D61" s="115"/>
      <c r="E61" s="116"/>
      <c r="F61" s="116"/>
      <c r="G61" s="115">
        <f t="shared" si="2"/>
        <v>0</v>
      </c>
      <c r="H61" s="115">
        <f t="shared" si="3"/>
        <v>0</v>
      </c>
    </row>
    <row r="62" spans="1:8" ht="7.5" customHeight="1">
      <c r="A62" s="96" t="s">
        <v>206</v>
      </c>
      <c r="B62" s="85" t="s">
        <v>207</v>
      </c>
      <c r="C62" s="115"/>
      <c r="D62" s="115"/>
      <c r="E62" s="116"/>
      <c r="F62" s="116"/>
      <c r="G62" s="115">
        <f t="shared" si="2"/>
        <v>0</v>
      </c>
      <c r="H62" s="115">
        <f t="shared" si="3"/>
        <v>0</v>
      </c>
    </row>
    <row r="63" spans="1:8" ht="7.5" customHeight="1">
      <c r="A63" s="96" t="s">
        <v>208</v>
      </c>
      <c r="B63" s="85" t="s">
        <v>209</v>
      </c>
      <c r="C63" s="115"/>
      <c r="D63" s="115"/>
      <c r="E63" s="116"/>
      <c r="F63" s="116"/>
      <c r="G63" s="115">
        <f t="shared" si="2"/>
        <v>0</v>
      </c>
      <c r="H63" s="115">
        <f t="shared" si="3"/>
        <v>0</v>
      </c>
    </row>
    <row r="64" spans="1:8" ht="7.5" customHeight="1">
      <c r="A64" s="96" t="s">
        <v>416</v>
      </c>
      <c r="B64" s="85" t="s">
        <v>210</v>
      </c>
      <c r="C64" s="115"/>
      <c r="D64" s="115"/>
      <c r="E64" s="116"/>
      <c r="F64" s="116"/>
      <c r="G64" s="115">
        <f t="shared" si="2"/>
        <v>0</v>
      </c>
      <c r="H64" s="115">
        <f t="shared" si="3"/>
        <v>0</v>
      </c>
    </row>
    <row r="65" spans="1:8" ht="7.5" customHeight="1">
      <c r="A65" s="96" t="s">
        <v>442</v>
      </c>
      <c r="B65" s="85" t="s">
        <v>211</v>
      </c>
      <c r="C65" s="115"/>
      <c r="D65" s="115"/>
      <c r="E65" s="116"/>
      <c r="F65" s="116"/>
      <c r="G65" s="115">
        <f t="shared" si="2"/>
        <v>0</v>
      </c>
      <c r="H65" s="115">
        <f t="shared" si="3"/>
        <v>0</v>
      </c>
    </row>
    <row r="66" spans="1:8" ht="7.5" customHeight="1">
      <c r="A66" s="96" t="s">
        <v>417</v>
      </c>
      <c r="B66" s="85" t="s">
        <v>212</v>
      </c>
      <c r="C66" s="115"/>
      <c r="D66" s="115"/>
      <c r="E66" s="116"/>
      <c r="F66" s="116"/>
      <c r="G66" s="115">
        <f t="shared" si="2"/>
        <v>0</v>
      </c>
      <c r="H66" s="115">
        <f t="shared" si="3"/>
        <v>0</v>
      </c>
    </row>
    <row r="67" spans="1:8" ht="7.5" customHeight="1">
      <c r="A67" s="96" t="s">
        <v>443</v>
      </c>
      <c r="B67" s="85" t="s">
        <v>213</v>
      </c>
      <c r="C67" s="115"/>
      <c r="D67" s="115"/>
      <c r="E67" s="116"/>
      <c r="F67" s="116"/>
      <c r="G67" s="115">
        <f t="shared" si="2"/>
        <v>0</v>
      </c>
      <c r="H67" s="115">
        <f t="shared" si="3"/>
        <v>0</v>
      </c>
    </row>
    <row r="68" spans="1:8" ht="7.5" customHeight="1">
      <c r="A68" s="96" t="s">
        <v>444</v>
      </c>
      <c r="B68" s="85" t="s">
        <v>214</v>
      </c>
      <c r="C68" s="115"/>
      <c r="D68" s="115"/>
      <c r="E68" s="116"/>
      <c r="F68" s="116"/>
      <c r="G68" s="115">
        <f t="shared" si="2"/>
        <v>0</v>
      </c>
      <c r="H68" s="115">
        <f t="shared" si="3"/>
        <v>0</v>
      </c>
    </row>
    <row r="69" spans="1:8" ht="7.5" customHeight="1">
      <c r="A69" s="96" t="s">
        <v>215</v>
      </c>
      <c r="B69" s="85" t="s">
        <v>216</v>
      </c>
      <c r="C69" s="115"/>
      <c r="D69" s="115"/>
      <c r="E69" s="116"/>
      <c r="F69" s="116"/>
      <c r="G69" s="115">
        <f t="shared" si="2"/>
        <v>0</v>
      </c>
      <c r="H69" s="115">
        <f t="shared" si="3"/>
        <v>0</v>
      </c>
    </row>
    <row r="70" spans="1:8" ht="7.5" customHeight="1">
      <c r="A70" s="97" t="s">
        <v>217</v>
      </c>
      <c r="B70" s="85" t="s">
        <v>218</v>
      </c>
      <c r="C70" s="115"/>
      <c r="D70" s="115"/>
      <c r="E70" s="116"/>
      <c r="F70" s="116"/>
      <c r="G70" s="115">
        <f t="shared" si="2"/>
        <v>0</v>
      </c>
      <c r="H70" s="115">
        <f t="shared" si="3"/>
        <v>0</v>
      </c>
    </row>
    <row r="71" spans="1:8" ht="7.5" customHeight="1">
      <c r="A71" s="96" t="s">
        <v>445</v>
      </c>
      <c r="B71" s="85" t="s">
        <v>219</v>
      </c>
      <c r="C71" s="115"/>
      <c r="D71" s="115"/>
      <c r="E71" s="116"/>
      <c r="F71" s="116"/>
      <c r="G71" s="115">
        <f aca="true" t="shared" si="4" ref="G71:G102">SUM(C71+E71)</f>
        <v>0</v>
      </c>
      <c r="H71" s="115">
        <f aca="true" t="shared" si="5" ref="H71:H102">SUM(D71+F71)</f>
        <v>0</v>
      </c>
    </row>
    <row r="72" spans="1:8" ht="7.5" customHeight="1">
      <c r="A72" s="96" t="s">
        <v>465</v>
      </c>
      <c r="B72" s="85" t="s">
        <v>220</v>
      </c>
      <c r="C72" s="115"/>
      <c r="D72" s="115"/>
      <c r="E72" s="116"/>
      <c r="F72" s="116"/>
      <c r="G72" s="115">
        <f t="shared" si="4"/>
        <v>0</v>
      </c>
      <c r="H72" s="115">
        <f t="shared" si="5"/>
        <v>0</v>
      </c>
    </row>
    <row r="73" spans="1:8" ht="7.5" customHeight="1">
      <c r="A73" s="97" t="s">
        <v>71</v>
      </c>
      <c r="B73" s="85" t="s">
        <v>456</v>
      </c>
      <c r="C73" s="115"/>
      <c r="D73" s="115"/>
      <c r="E73" s="116"/>
      <c r="F73" s="116"/>
      <c r="G73" s="115">
        <f t="shared" si="4"/>
        <v>0</v>
      </c>
      <c r="H73" s="115">
        <f t="shared" si="5"/>
        <v>0</v>
      </c>
    </row>
    <row r="74" spans="1:8" ht="7.5" customHeight="1">
      <c r="A74" s="97" t="s">
        <v>72</v>
      </c>
      <c r="B74" s="85" t="s">
        <v>456</v>
      </c>
      <c r="C74" s="115"/>
      <c r="D74" s="115"/>
      <c r="E74" s="116"/>
      <c r="F74" s="116"/>
      <c r="G74" s="115">
        <f t="shared" si="4"/>
        <v>0</v>
      </c>
      <c r="H74" s="115">
        <f t="shared" si="5"/>
        <v>0</v>
      </c>
    </row>
    <row r="75" spans="1:8" ht="7.5" customHeight="1">
      <c r="A75" s="95" t="s">
        <v>418</v>
      </c>
      <c r="B75" s="89" t="s">
        <v>221</v>
      </c>
      <c r="C75" s="117">
        <f>SUM(C61:C74)</f>
        <v>0</v>
      </c>
      <c r="D75" s="117">
        <f>SUM(D61:D74)</f>
        <v>0</v>
      </c>
      <c r="E75" s="117">
        <f>SUM(E61:E74)</f>
        <v>0</v>
      </c>
      <c r="F75" s="117">
        <f>SUM(F61:F74)</f>
        <v>0</v>
      </c>
      <c r="G75" s="115">
        <f t="shared" si="4"/>
        <v>0</v>
      </c>
      <c r="H75" s="115">
        <f t="shared" si="5"/>
        <v>0</v>
      </c>
    </row>
    <row r="76" spans="1:8" ht="7.5" customHeight="1">
      <c r="A76" s="98" t="s">
        <v>62</v>
      </c>
      <c r="B76" s="99"/>
      <c r="C76" s="118"/>
      <c r="D76" s="118"/>
      <c r="E76" s="119"/>
      <c r="F76" s="119"/>
      <c r="G76" s="115">
        <f t="shared" si="4"/>
        <v>0</v>
      </c>
      <c r="H76" s="115">
        <f t="shared" si="5"/>
        <v>0</v>
      </c>
    </row>
    <row r="77" spans="1:8" ht="7.5" customHeight="1">
      <c r="A77" s="100" t="s">
        <v>222</v>
      </c>
      <c r="B77" s="85" t="s">
        <v>223</v>
      </c>
      <c r="C77" s="115"/>
      <c r="D77" s="115"/>
      <c r="E77" s="116"/>
      <c r="F77" s="116"/>
      <c r="G77" s="115">
        <f t="shared" si="4"/>
        <v>0</v>
      </c>
      <c r="H77" s="115">
        <f t="shared" si="5"/>
        <v>0</v>
      </c>
    </row>
    <row r="78" spans="1:8" ht="7.5" customHeight="1">
      <c r="A78" s="100" t="s">
        <v>446</v>
      </c>
      <c r="B78" s="85" t="s">
        <v>224</v>
      </c>
      <c r="C78" s="115"/>
      <c r="D78" s="115"/>
      <c r="E78" s="116"/>
      <c r="F78" s="116"/>
      <c r="G78" s="115">
        <f t="shared" si="4"/>
        <v>0</v>
      </c>
      <c r="H78" s="115">
        <f t="shared" si="5"/>
        <v>0</v>
      </c>
    </row>
    <row r="79" spans="1:8" ht="7.5" customHeight="1">
      <c r="A79" s="100" t="s">
        <v>225</v>
      </c>
      <c r="B79" s="85" t="s">
        <v>226</v>
      </c>
      <c r="C79" s="115"/>
      <c r="D79" s="115"/>
      <c r="E79" s="116"/>
      <c r="F79" s="116"/>
      <c r="G79" s="115">
        <f t="shared" si="4"/>
        <v>0</v>
      </c>
      <c r="H79" s="115">
        <f t="shared" si="5"/>
        <v>0</v>
      </c>
    </row>
    <row r="80" spans="1:8" ht="12.75" customHeight="1">
      <c r="A80" s="100" t="s">
        <v>227</v>
      </c>
      <c r="B80" s="85" t="s">
        <v>228</v>
      </c>
      <c r="C80" s="115">
        <v>4610000</v>
      </c>
      <c r="D80" s="115">
        <v>1010000</v>
      </c>
      <c r="E80" s="116"/>
      <c r="F80" s="116"/>
      <c r="G80" s="115">
        <f t="shared" si="4"/>
        <v>4610000</v>
      </c>
      <c r="H80" s="115">
        <f t="shared" si="5"/>
        <v>1010000</v>
      </c>
    </row>
    <row r="81" spans="1:8" ht="7.5" customHeight="1">
      <c r="A81" s="90" t="s">
        <v>229</v>
      </c>
      <c r="B81" s="85" t="s">
        <v>230</v>
      </c>
      <c r="C81" s="115"/>
      <c r="D81" s="115"/>
      <c r="E81" s="116"/>
      <c r="F81" s="116"/>
      <c r="G81" s="115">
        <f t="shared" si="4"/>
        <v>0</v>
      </c>
      <c r="H81" s="115">
        <f t="shared" si="5"/>
        <v>0</v>
      </c>
    </row>
    <row r="82" spans="1:8" ht="7.5" customHeight="1">
      <c r="A82" s="90" t="s">
        <v>231</v>
      </c>
      <c r="B82" s="85" t="s">
        <v>232</v>
      </c>
      <c r="C82" s="115"/>
      <c r="D82" s="115"/>
      <c r="E82" s="116"/>
      <c r="F82" s="116"/>
      <c r="G82" s="115">
        <f t="shared" si="4"/>
        <v>0</v>
      </c>
      <c r="H82" s="115">
        <f t="shared" si="5"/>
        <v>0</v>
      </c>
    </row>
    <row r="83" spans="1:8" ht="9.75" customHeight="1">
      <c r="A83" s="90" t="s">
        <v>233</v>
      </c>
      <c r="B83" s="85" t="s">
        <v>234</v>
      </c>
      <c r="C83" s="115">
        <v>1108000</v>
      </c>
      <c r="D83" s="115">
        <v>608000</v>
      </c>
      <c r="E83" s="116"/>
      <c r="F83" s="116"/>
      <c r="G83" s="115">
        <f t="shared" si="4"/>
        <v>1108000</v>
      </c>
      <c r="H83" s="115">
        <f t="shared" si="5"/>
        <v>608000</v>
      </c>
    </row>
    <row r="84" spans="1:8" ht="11.25" customHeight="1">
      <c r="A84" s="101" t="s">
        <v>419</v>
      </c>
      <c r="B84" s="89" t="s">
        <v>235</v>
      </c>
      <c r="C84" s="117">
        <f>SUM(C77:C83)</f>
        <v>5718000</v>
      </c>
      <c r="D84" s="117">
        <f>SUM(D77:D83)</f>
        <v>1618000</v>
      </c>
      <c r="E84" s="117">
        <f>SUM(E77:E83)</f>
        <v>0</v>
      </c>
      <c r="F84" s="117">
        <f>SUM(F77:F83)</f>
        <v>0</v>
      </c>
      <c r="G84" s="115">
        <f t="shared" si="4"/>
        <v>5718000</v>
      </c>
      <c r="H84" s="115">
        <f t="shared" si="5"/>
        <v>1618000</v>
      </c>
    </row>
    <row r="85" spans="1:8" ht="7.5" customHeight="1">
      <c r="A85" s="93" t="s">
        <v>236</v>
      </c>
      <c r="B85" s="85" t="s">
        <v>237</v>
      </c>
      <c r="C85" s="115"/>
      <c r="D85" s="115"/>
      <c r="E85" s="116"/>
      <c r="F85" s="116"/>
      <c r="G85" s="115">
        <f t="shared" si="4"/>
        <v>0</v>
      </c>
      <c r="H85" s="115">
        <f t="shared" si="5"/>
        <v>0</v>
      </c>
    </row>
    <row r="86" spans="1:8" ht="7.5" customHeight="1">
      <c r="A86" s="93" t="s">
        <v>238</v>
      </c>
      <c r="B86" s="85" t="s">
        <v>239</v>
      </c>
      <c r="C86" s="115"/>
      <c r="D86" s="115"/>
      <c r="E86" s="116"/>
      <c r="F86" s="116"/>
      <c r="G86" s="115">
        <f t="shared" si="4"/>
        <v>0</v>
      </c>
      <c r="H86" s="115">
        <f t="shared" si="5"/>
        <v>0</v>
      </c>
    </row>
    <row r="87" spans="1:8" ht="7.5" customHeight="1">
      <c r="A87" s="93" t="s">
        <v>240</v>
      </c>
      <c r="B87" s="85" t="s">
        <v>241</v>
      </c>
      <c r="C87" s="115"/>
      <c r="D87" s="115"/>
      <c r="E87" s="116"/>
      <c r="F87" s="116"/>
      <c r="G87" s="115">
        <f t="shared" si="4"/>
        <v>0</v>
      </c>
      <c r="H87" s="115">
        <f t="shared" si="5"/>
        <v>0</v>
      </c>
    </row>
    <row r="88" spans="1:8" ht="7.5" customHeight="1">
      <c r="A88" s="93" t="s">
        <v>242</v>
      </c>
      <c r="B88" s="85" t="s">
        <v>243</v>
      </c>
      <c r="C88" s="115"/>
      <c r="D88" s="115"/>
      <c r="E88" s="116"/>
      <c r="F88" s="116"/>
      <c r="G88" s="115">
        <f t="shared" si="4"/>
        <v>0</v>
      </c>
      <c r="H88" s="115">
        <f t="shared" si="5"/>
        <v>0</v>
      </c>
    </row>
    <row r="89" spans="1:8" ht="7.5" customHeight="1">
      <c r="A89" s="95" t="s">
        <v>420</v>
      </c>
      <c r="B89" s="89" t="s">
        <v>244</v>
      </c>
      <c r="C89" s="117">
        <f>SUM(C85:C88)</f>
        <v>0</v>
      </c>
      <c r="D89" s="117">
        <f>SUM(D85:D88)</f>
        <v>0</v>
      </c>
      <c r="E89" s="117">
        <f>SUM(E85:E88)</f>
        <v>0</v>
      </c>
      <c r="F89" s="117">
        <f>SUM(F85:F88)</f>
        <v>0</v>
      </c>
      <c r="G89" s="115">
        <f t="shared" si="4"/>
        <v>0</v>
      </c>
      <c r="H89" s="115">
        <f t="shared" si="5"/>
        <v>0</v>
      </c>
    </row>
    <row r="90" spans="1:8" ht="7.5" customHeight="1">
      <c r="A90" s="93" t="s">
        <v>245</v>
      </c>
      <c r="B90" s="85" t="s">
        <v>246</v>
      </c>
      <c r="C90" s="115"/>
      <c r="D90" s="115"/>
      <c r="E90" s="116"/>
      <c r="F90" s="116"/>
      <c r="G90" s="115">
        <f t="shared" si="4"/>
        <v>0</v>
      </c>
      <c r="H90" s="115">
        <f t="shared" si="5"/>
        <v>0</v>
      </c>
    </row>
    <row r="91" spans="1:8" ht="7.5" customHeight="1">
      <c r="A91" s="93" t="s">
        <v>447</v>
      </c>
      <c r="B91" s="85" t="s">
        <v>247</v>
      </c>
      <c r="C91" s="115"/>
      <c r="D91" s="115"/>
      <c r="E91" s="116"/>
      <c r="F91" s="116"/>
      <c r="G91" s="115">
        <f t="shared" si="4"/>
        <v>0</v>
      </c>
      <c r="H91" s="115">
        <f t="shared" si="5"/>
        <v>0</v>
      </c>
    </row>
    <row r="92" spans="1:8" ht="7.5" customHeight="1">
      <c r="A92" s="93" t="s">
        <v>448</v>
      </c>
      <c r="B92" s="85" t="s">
        <v>248</v>
      </c>
      <c r="C92" s="115"/>
      <c r="D92" s="115"/>
      <c r="E92" s="116"/>
      <c r="F92" s="116"/>
      <c r="G92" s="115">
        <f t="shared" si="4"/>
        <v>0</v>
      </c>
      <c r="H92" s="115">
        <f t="shared" si="5"/>
        <v>0</v>
      </c>
    </row>
    <row r="93" spans="1:8" ht="7.5" customHeight="1">
      <c r="A93" s="93" t="s">
        <v>449</v>
      </c>
      <c r="B93" s="85" t="s">
        <v>249</v>
      </c>
      <c r="C93" s="115"/>
      <c r="D93" s="115"/>
      <c r="E93" s="116"/>
      <c r="F93" s="116"/>
      <c r="G93" s="115">
        <f t="shared" si="4"/>
        <v>0</v>
      </c>
      <c r="H93" s="115">
        <f t="shared" si="5"/>
        <v>0</v>
      </c>
    </row>
    <row r="94" spans="1:8" ht="7.5" customHeight="1">
      <c r="A94" s="93" t="s">
        <v>450</v>
      </c>
      <c r="B94" s="85" t="s">
        <v>250</v>
      </c>
      <c r="C94" s="115"/>
      <c r="D94" s="115"/>
      <c r="E94" s="116"/>
      <c r="F94" s="116"/>
      <c r="G94" s="115">
        <f t="shared" si="4"/>
        <v>0</v>
      </c>
      <c r="H94" s="115">
        <f t="shared" si="5"/>
        <v>0</v>
      </c>
    </row>
    <row r="95" spans="1:8" ht="7.5" customHeight="1">
      <c r="A95" s="93" t="s">
        <v>451</v>
      </c>
      <c r="B95" s="85" t="s">
        <v>251</v>
      </c>
      <c r="C95" s="115"/>
      <c r="D95" s="115"/>
      <c r="E95" s="116"/>
      <c r="F95" s="116"/>
      <c r="G95" s="115">
        <f t="shared" si="4"/>
        <v>0</v>
      </c>
      <c r="H95" s="115">
        <f t="shared" si="5"/>
        <v>0</v>
      </c>
    </row>
    <row r="96" spans="1:8" ht="7.5" customHeight="1">
      <c r="A96" s="93" t="s">
        <v>252</v>
      </c>
      <c r="B96" s="85" t="s">
        <v>253</v>
      </c>
      <c r="C96" s="115"/>
      <c r="D96" s="115"/>
      <c r="E96" s="116"/>
      <c r="F96" s="116"/>
      <c r="G96" s="115">
        <f t="shared" si="4"/>
        <v>0</v>
      </c>
      <c r="H96" s="115">
        <f t="shared" si="5"/>
        <v>0</v>
      </c>
    </row>
    <row r="97" spans="1:8" ht="7.5" customHeight="1">
      <c r="A97" s="93" t="s">
        <v>452</v>
      </c>
      <c r="B97" s="85" t="s">
        <v>254</v>
      </c>
      <c r="C97" s="115"/>
      <c r="D97" s="115"/>
      <c r="E97" s="116"/>
      <c r="F97" s="116"/>
      <c r="G97" s="115">
        <f t="shared" si="4"/>
        <v>0</v>
      </c>
      <c r="H97" s="115">
        <f t="shared" si="5"/>
        <v>0</v>
      </c>
    </row>
    <row r="98" spans="1:8" ht="7.5" customHeight="1">
      <c r="A98" s="95" t="s">
        <v>421</v>
      </c>
      <c r="B98" s="89" t="s">
        <v>255</v>
      </c>
      <c r="C98" s="117">
        <f>SUM(C90:C97)</f>
        <v>0</v>
      </c>
      <c r="D98" s="117">
        <f>SUM(D90:D97)</f>
        <v>0</v>
      </c>
      <c r="E98" s="117">
        <f>SUM(E90:E97)</f>
        <v>0</v>
      </c>
      <c r="F98" s="117">
        <f>SUM(F90:F97)</f>
        <v>0</v>
      </c>
      <c r="G98" s="115">
        <f t="shared" si="4"/>
        <v>0</v>
      </c>
      <c r="H98" s="115">
        <f t="shared" si="5"/>
        <v>0</v>
      </c>
    </row>
    <row r="99" spans="1:8" ht="12">
      <c r="A99" s="98" t="s">
        <v>61</v>
      </c>
      <c r="B99" s="99"/>
      <c r="C99" s="118"/>
      <c r="D99" s="118"/>
      <c r="E99" s="119"/>
      <c r="F99" s="119"/>
      <c r="G99" s="115">
        <f t="shared" si="4"/>
        <v>0</v>
      </c>
      <c r="H99" s="115">
        <f t="shared" si="5"/>
        <v>0</v>
      </c>
    </row>
    <row r="100" spans="1:8" ht="12">
      <c r="A100" s="102" t="s">
        <v>4</v>
      </c>
      <c r="B100" s="103" t="s">
        <v>256</v>
      </c>
      <c r="C100" s="120">
        <f>SUM(C25+C26+C51+C75+C60+C84+C89+C98)</f>
        <v>200996899</v>
      </c>
      <c r="D100" s="120">
        <f>D25+D26+D51+D60+D75+D84+D89+D98</f>
        <v>206161899</v>
      </c>
      <c r="E100" s="120">
        <f>E25+E26+E51+E60+E75+E84+E89+E98</f>
        <v>0</v>
      </c>
      <c r="F100" s="120">
        <f>F25+F26+F51+F60+F75+F84+F89+F98</f>
        <v>0</v>
      </c>
      <c r="G100" s="115">
        <f t="shared" si="4"/>
        <v>200996899</v>
      </c>
      <c r="H100" s="115">
        <f t="shared" si="5"/>
        <v>206161899</v>
      </c>
    </row>
    <row r="101" spans="1:25" ht="7.5" customHeight="1">
      <c r="A101" s="93" t="s">
        <v>453</v>
      </c>
      <c r="B101" s="87" t="s">
        <v>257</v>
      </c>
      <c r="C101" s="121"/>
      <c r="D101" s="121"/>
      <c r="E101" s="122"/>
      <c r="F101" s="122"/>
      <c r="G101" s="115">
        <f t="shared" si="4"/>
        <v>0</v>
      </c>
      <c r="H101" s="115">
        <f t="shared" si="5"/>
        <v>0</v>
      </c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5"/>
      <c r="Y101" s="105"/>
    </row>
    <row r="102" spans="1:25" ht="7.5" customHeight="1">
      <c r="A102" s="93" t="s">
        <v>258</v>
      </c>
      <c r="B102" s="87" t="s">
        <v>259</v>
      </c>
      <c r="C102" s="121"/>
      <c r="D102" s="121"/>
      <c r="E102" s="122"/>
      <c r="F102" s="122"/>
      <c r="G102" s="115">
        <f t="shared" si="4"/>
        <v>0</v>
      </c>
      <c r="H102" s="115">
        <f t="shared" si="5"/>
        <v>0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5"/>
      <c r="Y102" s="105"/>
    </row>
    <row r="103" spans="1:25" ht="7.5" customHeight="1">
      <c r="A103" s="93" t="s">
        <v>454</v>
      </c>
      <c r="B103" s="87" t="s">
        <v>260</v>
      </c>
      <c r="C103" s="121"/>
      <c r="D103" s="121"/>
      <c r="E103" s="122"/>
      <c r="F103" s="122"/>
      <c r="G103" s="115">
        <f aca="true" t="shared" si="6" ref="G103:G120">SUM(C103+E103)</f>
        <v>0</v>
      </c>
      <c r="H103" s="115">
        <f aca="true" t="shared" si="7" ref="H103:H120">SUM(D103+F103)</f>
        <v>0</v>
      </c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5"/>
      <c r="Y103" s="105"/>
    </row>
    <row r="104" spans="1:25" ht="7.5" customHeight="1">
      <c r="A104" s="95" t="s">
        <v>422</v>
      </c>
      <c r="B104" s="91" t="s">
        <v>261</v>
      </c>
      <c r="C104" s="123">
        <f>SUM(C101:C103)</f>
        <v>0</v>
      </c>
      <c r="D104" s="123">
        <f>SUM(D101:D103)</f>
        <v>0</v>
      </c>
      <c r="E104" s="123">
        <f>SUM(E101:E103)</f>
        <v>0</v>
      </c>
      <c r="F104" s="123">
        <f>SUM(F101:F103)</f>
        <v>0</v>
      </c>
      <c r="G104" s="115">
        <f t="shared" si="6"/>
        <v>0</v>
      </c>
      <c r="H104" s="115">
        <f t="shared" si="7"/>
        <v>0</v>
      </c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5"/>
      <c r="Y104" s="105"/>
    </row>
    <row r="105" spans="1:25" ht="7.5" customHeight="1">
      <c r="A105" s="107" t="s">
        <v>455</v>
      </c>
      <c r="B105" s="87" t="s">
        <v>262</v>
      </c>
      <c r="C105" s="121"/>
      <c r="D105" s="121"/>
      <c r="E105" s="124"/>
      <c r="F105" s="124"/>
      <c r="G105" s="115">
        <f t="shared" si="6"/>
        <v>0</v>
      </c>
      <c r="H105" s="115">
        <f t="shared" si="7"/>
        <v>0</v>
      </c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5"/>
      <c r="Y105" s="105"/>
    </row>
    <row r="106" spans="1:25" ht="7.5" customHeight="1">
      <c r="A106" s="107" t="s">
        <v>425</v>
      </c>
      <c r="B106" s="87" t="s">
        <v>263</v>
      </c>
      <c r="C106" s="121"/>
      <c r="D106" s="121"/>
      <c r="E106" s="124"/>
      <c r="F106" s="124"/>
      <c r="G106" s="115">
        <f t="shared" si="6"/>
        <v>0</v>
      </c>
      <c r="H106" s="115">
        <f t="shared" si="7"/>
        <v>0</v>
      </c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5"/>
      <c r="Y106" s="105"/>
    </row>
    <row r="107" spans="1:25" ht="7.5" customHeight="1">
      <c r="A107" s="93" t="s">
        <v>264</v>
      </c>
      <c r="B107" s="87" t="s">
        <v>265</v>
      </c>
      <c r="C107" s="121"/>
      <c r="D107" s="121"/>
      <c r="E107" s="122"/>
      <c r="F107" s="122"/>
      <c r="G107" s="115">
        <f t="shared" si="6"/>
        <v>0</v>
      </c>
      <c r="H107" s="115">
        <f t="shared" si="7"/>
        <v>0</v>
      </c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5"/>
      <c r="Y107" s="105"/>
    </row>
    <row r="108" spans="1:25" ht="7.5" customHeight="1">
      <c r="A108" s="93" t="s">
        <v>0</v>
      </c>
      <c r="B108" s="87" t="s">
        <v>266</v>
      </c>
      <c r="C108" s="121"/>
      <c r="D108" s="121"/>
      <c r="E108" s="122"/>
      <c r="F108" s="122"/>
      <c r="G108" s="115">
        <f t="shared" si="6"/>
        <v>0</v>
      </c>
      <c r="H108" s="115">
        <f t="shared" si="7"/>
        <v>0</v>
      </c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5"/>
      <c r="Y108" s="105"/>
    </row>
    <row r="109" spans="1:25" ht="7.5" customHeight="1">
      <c r="A109" s="109" t="s">
        <v>423</v>
      </c>
      <c r="B109" s="91" t="s">
        <v>267</v>
      </c>
      <c r="C109" s="123">
        <f>SUM(C105:C108)</f>
        <v>0</v>
      </c>
      <c r="D109" s="123">
        <f>SUM(D105:D108)</f>
        <v>0</v>
      </c>
      <c r="E109" s="123">
        <f>SUM(E105:E108)</f>
        <v>0</v>
      </c>
      <c r="F109" s="123">
        <f>SUM(F105:F108)</f>
        <v>0</v>
      </c>
      <c r="G109" s="115">
        <f t="shared" si="6"/>
        <v>0</v>
      </c>
      <c r="H109" s="115">
        <f t="shared" si="7"/>
        <v>0</v>
      </c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05"/>
      <c r="Y109" s="105"/>
    </row>
    <row r="110" spans="1:25" ht="7.5" customHeight="1">
      <c r="A110" s="107" t="s">
        <v>268</v>
      </c>
      <c r="B110" s="87" t="s">
        <v>269</v>
      </c>
      <c r="C110" s="121"/>
      <c r="D110" s="121"/>
      <c r="E110" s="124"/>
      <c r="F110" s="124"/>
      <c r="G110" s="115">
        <f t="shared" si="6"/>
        <v>0</v>
      </c>
      <c r="H110" s="115">
        <f t="shared" si="7"/>
        <v>0</v>
      </c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5"/>
      <c r="Y110" s="105"/>
    </row>
    <row r="111" spans="1:25" ht="7.5" customHeight="1">
      <c r="A111" s="107" t="s">
        <v>270</v>
      </c>
      <c r="B111" s="87" t="s">
        <v>271</v>
      </c>
      <c r="C111" s="121"/>
      <c r="D111" s="121"/>
      <c r="E111" s="124"/>
      <c r="F111" s="124"/>
      <c r="G111" s="115">
        <f t="shared" si="6"/>
        <v>0</v>
      </c>
      <c r="H111" s="115">
        <f t="shared" si="7"/>
        <v>0</v>
      </c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5"/>
      <c r="Y111" s="105"/>
    </row>
    <row r="112" spans="1:25" ht="7.5" customHeight="1">
      <c r="A112" s="109" t="s">
        <v>272</v>
      </c>
      <c r="B112" s="91" t="s">
        <v>273</v>
      </c>
      <c r="C112" s="123">
        <v>0</v>
      </c>
      <c r="D112" s="123">
        <v>0</v>
      </c>
      <c r="E112" s="123">
        <v>0</v>
      </c>
      <c r="F112" s="123">
        <v>0</v>
      </c>
      <c r="G112" s="115">
        <f t="shared" si="6"/>
        <v>0</v>
      </c>
      <c r="H112" s="115">
        <f t="shared" si="7"/>
        <v>0</v>
      </c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5"/>
      <c r="Y112" s="105"/>
    </row>
    <row r="113" spans="1:25" ht="7.5" customHeight="1">
      <c r="A113" s="107" t="s">
        <v>274</v>
      </c>
      <c r="B113" s="87" t="s">
        <v>275</v>
      </c>
      <c r="C113" s="121"/>
      <c r="D113" s="121"/>
      <c r="E113" s="124"/>
      <c r="F113" s="124"/>
      <c r="G113" s="115">
        <f t="shared" si="6"/>
        <v>0</v>
      </c>
      <c r="H113" s="115">
        <f t="shared" si="7"/>
        <v>0</v>
      </c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5"/>
      <c r="Y113" s="105"/>
    </row>
    <row r="114" spans="1:25" ht="7.5" customHeight="1">
      <c r="A114" s="107" t="s">
        <v>276</v>
      </c>
      <c r="B114" s="87" t="s">
        <v>277</v>
      </c>
      <c r="C114" s="121"/>
      <c r="D114" s="121"/>
      <c r="E114" s="124"/>
      <c r="F114" s="124"/>
      <c r="G114" s="115">
        <f t="shared" si="6"/>
        <v>0</v>
      </c>
      <c r="H114" s="115">
        <f t="shared" si="7"/>
        <v>0</v>
      </c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5"/>
      <c r="Y114" s="105"/>
    </row>
    <row r="115" spans="1:25" ht="7.5" customHeight="1">
      <c r="A115" s="107" t="s">
        <v>278</v>
      </c>
      <c r="B115" s="87" t="s">
        <v>279</v>
      </c>
      <c r="C115" s="121"/>
      <c r="D115" s="121"/>
      <c r="E115" s="124"/>
      <c r="F115" s="124"/>
      <c r="G115" s="115">
        <f t="shared" si="6"/>
        <v>0</v>
      </c>
      <c r="H115" s="115">
        <f t="shared" si="7"/>
        <v>0</v>
      </c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5"/>
      <c r="Y115" s="105"/>
    </row>
    <row r="116" spans="1:25" ht="7.5" customHeight="1">
      <c r="A116" s="109" t="s">
        <v>424</v>
      </c>
      <c r="B116" s="91" t="s">
        <v>280</v>
      </c>
      <c r="C116" s="123">
        <f>SUM(C104+C109+C110+C111+C112+C113+C114+C115)</f>
        <v>0</v>
      </c>
      <c r="D116" s="123">
        <f>SUM(D104+D109+D110+D111+D112+D113+D114+D115)</f>
        <v>0</v>
      </c>
      <c r="E116" s="123">
        <f>SUM(E104+E109+E110+E111+E112+E113+E114+E115)</f>
        <v>0</v>
      </c>
      <c r="F116" s="123">
        <f>SUM(F104+F109+F110+F111+F112+F113+F114+F115)</f>
        <v>0</v>
      </c>
      <c r="G116" s="115">
        <f t="shared" si="6"/>
        <v>0</v>
      </c>
      <c r="H116" s="115">
        <f t="shared" si="7"/>
        <v>0</v>
      </c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05"/>
      <c r="Y116" s="105"/>
    </row>
    <row r="117" spans="1:25" ht="7.5" customHeight="1">
      <c r="A117" s="107" t="s">
        <v>281</v>
      </c>
      <c r="B117" s="87" t="s">
        <v>282</v>
      </c>
      <c r="C117" s="121"/>
      <c r="D117" s="121"/>
      <c r="E117" s="124"/>
      <c r="F117" s="124"/>
      <c r="G117" s="115">
        <f t="shared" si="6"/>
        <v>0</v>
      </c>
      <c r="H117" s="115">
        <f t="shared" si="7"/>
        <v>0</v>
      </c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5"/>
      <c r="Y117" s="105"/>
    </row>
    <row r="118" spans="1:25" ht="7.5" customHeight="1">
      <c r="A118" s="93" t="s">
        <v>283</v>
      </c>
      <c r="B118" s="87" t="s">
        <v>284</v>
      </c>
      <c r="C118" s="121"/>
      <c r="D118" s="121"/>
      <c r="E118" s="122"/>
      <c r="F118" s="122"/>
      <c r="G118" s="115">
        <f t="shared" si="6"/>
        <v>0</v>
      </c>
      <c r="H118" s="115">
        <f t="shared" si="7"/>
        <v>0</v>
      </c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5"/>
      <c r="Y118" s="105"/>
    </row>
    <row r="119" spans="1:25" ht="7.5" customHeight="1">
      <c r="A119" s="107" t="s">
        <v>1</v>
      </c>
      <c r="B119" s="87" t="s">
        <v>285</v>
      </c>
      <c r="C119" s="121"/>
      <c r="D119" s="121"/>
      <c r="E119" s="124"/>
      <c r="F119" s="124"/>
      <c r="G119" s="115">
        <f t="shared" si="6"/>
        <v>0</v>
      </c>
      <c r="H119" s="115">
        <f t="shared" si="7"/>
        <v>0</v>
      </c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5"/>
      <c r="Y119" s="105"/>
    </row>
    <row r="120" spans="1:25" ht="7.5" customHeight="1">
      <c r="A120" s="107" t="s">
        <v>426</v>
      </c>
      <c r="B120" s="87" t="s">
        <v>286</v>
      </c>
      <c r="C120" s="121"/>
      <c r="D120" s="121"/>
      <c r="E120" s="124"/>
      <c r="F120" s="124"/>
      <c r="G120" s="115">
        <f t="shared" si="6"/>
        <v>0</v>
      </c>
      <c r="H120" s="115">
        <f t="shared" si="7"/>
        <v>0</v>
      </c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5"/>
      <c r="Y120" s="105"/>
    </row>
    <row r="121" spans="1:25" ht="7.5" customHeight="1">
      <c r="A121" s="109" t="s">
        <v>427</v>
      </c>
      <c r="B121" s="91" t="s">
        <v>287</v>
      </c>
      <c r="C121" s="123">
        <f>SUM(C117:C121)</f>
        <v>0</v>
      </c>
      <c r="D121" s="123">
        <f>SUM(D117:D121)</f>
        <v>0</v>
      </c>
      <c r="E121" s="123">
        <f>SUM(E117:E121)</f>
        <v>0</v>
      </c>
      <c r="F121" s="123">
        <f>SUM(F117:F121)</f>
        <v>0</v>
      </c>
      <c r="G121" s="115">
        <v>0</v>
      </c>
      <c r="H121" s="115">
        <v>0</v>
      </c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05"/>
      <c r="Y121" s="105"/>
    </row>
    <row r="122" spans="1:25" ht="7.5" customHeight="1">
      <c r="A122" s="93" t="s">
        <v>288</v>
      </c>
      <c r="B122" s="87" t="s">
        <v>289</v>
      </c>
      <c r="C122" s="121"/>
      <c r="D122" s="121"/>
      <c r="E122" s="122"/>
      <c r="F122" s="122"/>
      <c r="G122" s="115">
        <f>SUM(C122+E122)</f>
        <v>0</v>
      </c>
      <c r="H122" s="115">
        <f>SUM(D122+F122)</f>
        <v>0</v>
      </c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5"/>
      <c r="Y122" s="105"/>
    </row>
    <row r="123" spans="1:25" ht="7.5" customHeight="1">
      <c r="A123" s="111" t="s">
        <v>5</v>
      </c>
      <c r="B123" s="112" t="s">
        <v>290</v>
      </c>
      <c r="C123" s="125">
        <f>SUM(C116+C121)</f>
        <v>0</v>
      </c>
      <c r="D123" s="125">
        <f>SUM(D116+D121)</f>
        <v>0</v>
      </c>
      <c r="E123" s="125">
        <f>SUM(E116+E121)</f>
        <v>0</v>
      </c>
      <c r="F123" s="125">
        <f>SUM(F116+F121)</f>
        <v>0</v>
      </c>
      <c r="G123" s="115">
        <v>0</v>
      </c>
      <c r="H123" s="115">
        <v>0</v>
      </c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05"/>
      <c r="Y123" s="105"/>
    </row>
    <row r="124" spans="1:25" ht="12">
      <c r="A124" s="113" t="s">
        <v>41</v>
      </c>
      <c r="B124" s="114"/>
      <c r="C124" s="126">
        <f>C100</f>
        <v>200996899</v>
      </c>
      <c r="D124" s="126">
        <f>D100</f>
        <v>206161899</v>
      </c>
      <c r="E124" s="127">
        <v>0</v>
      </c>
      <c r="F124" s="127">
        <v>0</v>
      </c>
      <c r="G124" s="115">
        <f>SUM(C124+E124)</f>
        <v>200996899</v>
      </c>
      <c r="H124" s="291">
        <f>SUM(H100)</f>
        <v>206161899</v>
      </c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12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12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12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12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12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12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12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12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12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12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12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12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12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12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12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12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12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12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12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12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12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12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12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12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12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12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12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12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12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12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12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12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12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12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12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12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12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12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12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12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12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12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12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12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12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12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12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12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12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238"/>
  <sheetViews>
    <sheetView view="pageBreakPreview" zoomScale="87" zoomScaleSheetLayoutView="87" zoomScalePageLayoutView="0" workbookViewId="0" topLeftCell="A100">
      <selection activeCell="H124" sqref="H124"/>
    </sheetView>
  </sheetViews>
  <sheetFormatPr defaultColWidth="9.140625" defaultRowHeight="15"/>
  <cols>
    <col min="1" max="1" width="77.421875" style="44" customWidth="1"/>
    <col min="2" max="2" width="9.140625" style="44" customWidth="1"/>
    <col min="3" max="3" width="12.421875" style="44" bestFit="1" customWidth="1"/>
    <col min="4" max="4" width="14.28125" style="44" bestFit="1" customWidth="1"/>
    <col min="5" max="5" width="15.7109375" style="44" customWidth="1"/>
    <col min="6" max="6" width="14.140625" style="44" customWidth="1"/>
    <col min="7" max="8" width="15.140625" style="76" bestFit="1" customWidth="1"/>
    <col min="9" max="16384" width="9.140625" style="44" customWidth="1"/>
  </cols>
  <sheetData>
    <row r="1" spans="1:8" ht="21" customHeight="1">
      <c r="A1" s="292" t="s">
        <v>473</v>
      </c>
      <c r="B1" s="293"/>
      <c r="C1" s="293"/>
      <c r="D1" s="293"/>
      <c r="E1" s="293"/>
      <c r="F1" s="293"/>
      <c r="G1" s="294"/>
      <c r="H1" s="295"/>
    </row>
    <row r="2" spans="1:8" ht="18.75" customHeight="1">
      <c r="A2" s="305" t="s">
        <v>458</v>
      </c>
      <c r="B2" s="306"/>
      <c r="C2" s="306"/>
      <c r="D2" s="306"/>
      <c r="E2" s="306"/>
      <c r="F2" s="306"/>
      <c r="G2" s="307"/>
      <c r="H2" s="308"/>
    </row>
    <row r="3" spans="1:7" ht="15">
      <c r="A3" s="45"/>
      <c r="G3" s="76" t="s">
        <v>86</v>
      </c>
    </row>
    <row r="4" ht="15">
      <c r="A4" s="46" t="s">
        <v>73</v>
      </c>
    </row>
    <row r="5" spans="1:8" ht="25.5" customHeight="1">
      <c r="A5" s="309" t="s">
        <v>119</v>
      </c>
      <c r="B5" s="311" t="s">
        <v>120</v>
      </c>
      <c r="C5" s="313" t="s">
        <v>63</v>
      </c>
      <c r="D5" s="314"/>
      <c r="E5" s="313" t="s">
        <v>64</v>
      </c>
      <c r="F5" s="314"/>
      <c r="G5" s="315" t="s">
        <v>75</v>
      </c>
      <c r="H5" s="316"/>
    </row>
    <row r="6" spans="1:8" ht="30.75">
      <c r="A6" s="310"/>
      <c r="B6" s="312"/>
      <c r="C6" s="47" t="s">
        <v>76</v>
      </c>
      <c r="D6" s="47" t="s">
        <v>99</v>
      </c>
      <c r="E6" s="47" t="s">
        <v>76</v>
      </c>
      <c r="F6" s="47" t="s">
        <v>99</v>
      </c>
      <c r="G6" s="47" t="s">
        <v>76</v>
      </c>
      <c r="H6" s="47" t="s">
        <v>99</v>
      </c>
    </row>
    <row r="7" spans="1:8" ht="15">
      <c r="A7" s="48" t="s">
        <v>121</v>
      </c>
      <c r="B7" s="49" t="s">
        <v>122</v>
      </c>
      <c r="C7" s="50">
        <f>SUM('1. Önk kiad.'!C7+'2.Hiv.kiad.'!C7+'3. sz.ovi kiad.'!C7)</f>
        <v>246014326</v>
      </c>
      <c r="D7" s="50">
        <f>SUM('1. Önk kiad.'!D7+'2.Hiv.kiad.'!D7+'3. sz.ovi kiad.'!D7)</f>
        <v>219509226</v>
      </c>
      <c r="E7" s="50">
        <f>SUM('1. Önk kiad.'!E7+'2.Hiv.kiad.'!E7+'3. sz.ovi kiad.'!E7)</f>
        <v>0</v>
      </c>
      <c r="F7" s="50">
        <f>SUM('1. Önk kiad.'!F7+'2.Hiv.kiad.'!F7+'3. sz.ovi kiad.'!F7)</f>
        <v>0</v>
      </c>
      <c r="G7" s="50">
        <f aca="true" t="shared" si="0" ref="G7:G38">SUM(C7+E7)</f>
        <v>246014326</v>
      </c>
      <c r="H7" s="50">
        <f aca="true" t="shared" si="1" ref="H7:H38">SUM(D7+F7)</f>
        <v>219509226</v>
      </c>
    </row>
    <row r="8" spans="1:8" ht="15">
      <c r="A8" s="48" t="s">
        <v>123</v>
      </c>
      <c r="B8" s="52" t="s">
        <v>124</v>
      </c>
      <c r="C8" s="50">
        <f>SUM('1. Önk kiad.'!C8+'2.Hiv.kiad.'!C8+'3. sz.ovi kiad.'!C8)</f>
        <v>0</v>
      </c>
      <c r="D8" s="50">
        <f>SUM('1. Önk kiad.'!D8+'2.Hiv.kiad.'!D8+'3. sz.ovi kiad.'!D8)</f>
        <v>0</v>
      </c>
      <c r="E8" s="50">
        <f>SUM('1. Önk kiad.'!E8+'2.Hiv.kiad.'!E8+'3. sz.ovi kiad.'!E8)</f>
        <v>0</v>
      </c>
      <c r="F8" s="50">
        <f>SUM('1. Önk kiad.'!F8+'2.Hiv.kiad.'!F8+'3. sz.ovi kiad.'!F8)</f>
        <v>0</v>
      </c>
      <c r="G8" s="50">
        <f t="shared" si="0"/>
        <v>0</v>
      </c>
      <c r="H8" s="50">
        <f t="shared" si="1"/>
        <v>0</v>
      </c>
    </row>
    <row r="9" spans="1:8" ht="15">
      <c r="A9" s="48" t="s">
        <v>125</v>
      </c>
      <c r="B9" s="52" t="s">
        <v>126</v>
      </c>
      <c r="C9" s="50">
        <f>SUM('1. Önk kiad.'!C9+'2.Hiv.kiad.'!C9+'3. sz.ovi kiad.'!C9)</f>
        <v>1500000</v>
      </c>
      <c r="D9" s="50">
        <f>SUM('1. Önk kiad.'!D9+'2.Hiv.kiad.'!D9+'3. sz.ovi kiad.'!D9)</f>
        <v>21949975</v>
      </c>
      <c r="E9" s="50">
        <f>SUM('1. Önk kiad.'!E9+'2.Hiv.kiad.'!E9+'3. sz.ovi kiad.'!E9)</f>
        <v>0</v>
      </c>
      <c r="F9" s="50">
        <f>SUM('1. Önk kiad.'!F9+'2.Hiv.kiad.'!F9+'3. sz.ovi kiad.'!F9)</f>
        <v>0</v>
      </c>
      <c r="G9" s="50">
        <f t="shared" si="0"/>
        <v>1500000</v>
      </c>
      <c r="H9" s="50">
        <f t="shared" si="1"/>
        <v>21949975</v>
      </c>
    </row>
    <row r="10" spans="1:8" ht="15">
      <c r="A10" s="53" t="s">
        <v>127</v>
      </c>
      <c r="B10" s="52" t="s">
        <v>128</v>
      </c>
      <c r="C10" s="50">
        <f>SUM('1. Önk kiad.'!C10+'2.Hiv.kiad.'!C10+'3. sz.ovi kiad.'!C10)</f>
        <v>1050000</v>
      </c>
      <c r="D10" s="50">
        <f>SUM('1. Önk kiad.'!D10+'2.Hiv.kiad.'!D10+'3. sz.ovi kiad.'!D10)</f>
        <v>8140263</v>
      </c>
      <c r="E10" s="50">
        <f>SUM('1. Önk kiad.'!E10+'2.Hiv.kiad.'!E10+'3. sz.ovi kiad.'!E10)</f>
        <v>0</v>
      </c>
      <c r="F10" s="50">
        <f>SUM('1. Önk kiad.'!F10+'2.Hiv.kiad.'!F10+'3. sz.ovi kiad.'!F10)</f>
        <v>0</v>
      </c>
      <c r="G10" s="50">
        <f t="shared" si="0"/>
        <v>1050000</v>
      </c>
      <c r="H10" s="50">
        <f t="shared" si="1"/>
        <v>8140263</v>
      </c>
    </row>
    <row r="11" spans="1:8" ht="15">
      <c r="A11" s="53" t="s">
        <v>129</v>
      </c>
      <c r="B11" s="52" t="s">
        <v>130</v>
      </c>
      <c r="C11" s="50">
        <f>SUM('1. Önk kiad.'!C11+'2.Hiv.kiad.'!C11+'3. sz.ovi kiad.'!C11)</f>
        <v>0</v>
      </c>
      <c r="D11" s="50">
        <f>SUM('1. Önk kiad.'!D11+'2.Hiv.kiad.'!D11+'3. sz.ovi kiad.'!D11)</f>
        <v>0</v>
      </c>
      <c r="E11" s="50">
        <f>SUM('1. Önk kiad.'!E11+'2.Hiv.kiad.'!E11+'3. sz.ovi kiad.'!E11)</f>
        <v>0</v>
      </c>
      <c r="F11" s="50">
        <f>SUM('1. Önk kiad.'!F11+'2.Hiv.kiad.'!F11+'3. sz.ovi kiad.'!F11)</f>
        <v>0</v>
      </c>
      <c r="G11" s="50">
        <f t="shared" si="0"/>
        <v>0</v>
      </c>
      <c r="H11" s="50">
        <f t="shared" si="1"/>
        <v>0</v>
      </c>
    </row>
    <row r="12" spans="1:8" ht="15">
      <c r="A12" s="53" t="s">
        <v>131</v>
      </c>
      <c r="B12" s="52" t="s">
        <v>132</v>
      </c>
      <c r="C12" s="50">
        <f>SUM('1. Önk kiad.'!C12+'2.Hiv.kiad.'!C12+'3. sz.ovi kiad.'!C12)</f>
        <v>5880412</v>
      </c>
      <c r="D12" s="50">
        <f>SUM('1. Önk kiad.'!D12+'2.Hiv.kiad.'!D12+'3. sz.ovi kiad.'!D12)</f>
        <v>7458975</v>
      </c>
      <c r="E12" s="50">
        <f>SUM('1. Önk kiad.'!E12+'2.Hiv.kiad.'!E12+'3. sz.ovi kiad.'!E12)</f>
        <v>0</v>
      </c>
      <c r="F12" s="50">
        <f>SUM('1. Önk kiad.'!F12+'2.Hiv.kiad.'!F12+'3. sz.ovi kiad.'!F12)</f>
        <v>0</v>
      </c>
      <c r="G12" s="50">
        <f t="shared" si="0"/>
        <v>5880412</v>
      </c>
      <c r="H12" s="50">
        <f t="shared" si="1"/>
        <v>7458975</v>
      </c>
    </row>
    <row r="13" spans="1:8" ht="15">
      <c r="A13" s="53" t="s">
        <v>133</v>
      </c>
      <c r="B13" s="52" t="s">
        <v>134</v>
      </c>
      <c r="C13" s="50">
        <f>SUM('1. Önk kiad.'!C13+'2.Hiv.kiad.'!C13+'3. sz.ovi kiad.'!C13)</f>
        <v>12367711</v>
      </c>
      <c r="D13" s="50">
        <f>SUM('1. Önk kiad.'!D13+'2.Hiv.kiad.'!D13+'3. sz.ovi kiad.'!D13)</f>
        <v>12169655</v>
      </c>
      <c r="E13" s="50">
        <f>SUM('1. Önk kiad.'!E13+'2.Hiv.kiad.'!E13+'3. sz.ovi kiad.'!E13)</f>
        <v>0</v>
      </c>
      <c r="F13" s="50">
        <f>SUM('1. Önk kiad.'!F13+'2.Hiv.kiad.'!F13+'3. sz.ovi kiad.'!F13)</f>
        <v>0</v>
      </c>
      <c r="G13" s="50">
        <f t="shared" si="0"/>
        <v>12367711</v>
      </c>
      <c r="H13" s="50">
        <f t="shared" si="1"/>
        <v>12169655</v>
      </c>
    </row>
    <row r="14" spans="1:8" ht="15">
      <c r="A14" s="53" t="s">
        <v>135</v>
      </c>
      <c r="B14" s="52" t="s">
        <v>136</v>
      </c>
      <c r="C14" s="50">
        <f>SUM('1. Önk kiad.'!C14+'2.Hiv.kiad.'!C14+'3. sz.ovi kiad.'!C14)</f>
        <v>150000</v>
      </c>
      <c r="D14" s="50">
        <f>SUM('1. Önk kiad.'!D14+'2.Hiv.kiad.'!D14+'3. sz.ovi kiad.'!D14)</f>
        <v>154600</v>
      </c>
      <c r="E14" s="50">
        <f>SUM('1. Önk kiad.'!E14+'2.Hiv.kiad.'!E14+'3. sz.ovi kiad.'!E14)</f>
        <v>0</v>
      </c>
      <c r="F14" s="50">
        <f>SUM('1. Önk kiad.'!F14+'2.Hiv.kiad.'!F14+'3. sz.ovi kiad.'!F14)</f>
        <v>0</v>
      </c>
      <c r="G14" s="50">
        <f t="shared" si="0"/>
        <v>150000</v>
      </c>
      <c r="H14" s="50">
        <f t="shared" si="1"/>
        <v>154600</v>
      </c>
    </row>
    <row r="15" spans="1:8" ht="15">
      <c r="A15" s="54" t="s">
        <v>137</v>
      </c>
      <c r="B15" s="52" t="s">
        <v>138</v>
      </c>
      <c r="C15" s="50">
        <f>SUM('1. Önk kiad.'!C15+'2.Hiv.kiad.'!C15+'3. sz.ovi kiad.'!C15)</f>
        <v>2184000</v>
      </c>
      <c r="D15" s="50">
        <f>SUM('1. Önk kiad.'!D15+'2.Hiv.kiad.'!D15+'3. sz.ovi kiad.'!D15)</f>
        <v>2348547</v>
      </c>
      <c r="E15" s="50">
        <f>SUM('1. Önk kiad.'!E15+'2.Hiv.kiad.'!E15+'3. sz.ovi kiad.'!E15)</f>
        <v>0</v>
      </c>
      <c r="F15" s="50">
        <f>SUM('1. Önk kiad.'!F15+'2.Hiv.kiad.'!F15+'3. sz.ovi kiad.'!F15)</f>
        <v>0</v>
      </c>
      <c r="G15" s="50">
        <f t="shared" si="0"/>
        <v>2184000</v>
      </c>
      <c r="H15" s="50">
        <f t="shared" si="1"/>
        <v>2348547</v>
      </c>
    </row>
    <row r="16" spans="1:8" ht="15">
      <c r="A16" s="54" t="s">
        <v>139</v>
      </c>
      <c r="B16" s="52" t="s">
        <v>140</v>
      </c>
      <c r="C16" s="50">
        <f>SUM('1. Önk kiad.'!C16+'2.Hiv.kiad.'!C16+'3. sz.ovi kiad.'!C16)</f>
        <v>2850000</v>
      </c>
      <c r="D16" s="50">
        <f>SUM('1. Önk kiad.'!D16+'2.Hiv.kiad.'!D16+'3. sz.ovi kiad.'!D16)</f>
        <v>493650</v>
      </c>
      <c r="E16" s="50">
        <f>SUM('1. Önk kiad.'!E16+'2.Hiv.kiad.'!E16+'3. sz.ovi kiad.'!E16)</f>
        <v>0</v>
      </c>
      <c r="F16" s="50">
        <f>SUM('1. Önk kiad.'!F16+'2.Hiv.kiad.'!F16+'3. sz.ovi kiad.'!F16)</f>
        <v>0</v>
      </c>
      <c r="G16" s="50">
        <f t="shared" si="0"/>
        <v>2850000</v>
      </c>
      <c r="H16" s="50">
        <f t="shared" si="1"/>
        <v>493650</v>
      </c>
    </row>
    <row r="17" spans="1:8" ht="15">
      <c r="A17" s="54" t="s">
        <v>141</v>
      </c>
      <c r="B17" s="52" t="s">
        <v>142</v>
      </c>
      <c r="C17" s="50">
        <f>SUM('1. Önk kiad.'!C17+'2.Hiv.kiad.'!C17+'3. sz.ovi kiad.'!C17)</f>
        <v>0</v>
      </c>
      <c r="D17" s="50">
        <f>SUM('1. Önk kiad.'!D17+'2.Hiv.kiad.'!D17+'3. sz.ovi kiad.'!D17)</f>
        <v>1485700</v>
      </c>
      <c r="E17" s="50">
        <f>SUM('1. Önk kiad.'!E17+'2.Hiv.kiad.'!E17+'3. sz.ovi kiad.'!E17)</f>
        <v>0</v>
      </c>
      <c r="F17" s="50">
        <f>SUM('1. Önk kiad.'!F17+'2.Hiv.kiad.'!F17+'3. sz.ovi kiad.'!F17)</f>
        <v>0</v>
      </c>
      <c r="G17" s="50">
        <f t="shared" si="0"/>
        <v>0</v>
      </c>
      <c r="H17" s="50">
        <f t="shared" si="1"/>
        <v>1485700</v>
      </c>
    </row>
    <row r="18" spans="1:8" ht="15">
      <c r="A18" s="54" t="s">
        <v>143</v>
      </c>
      <c r="B18" s="52" t="s">
        <v>144</v>
      </c>
      <c r="C18" s="50">
        <f>SUM('1. Önk kiad.'!C18+'2.Hiv.kiad.'!C18+'3. sz.ovi kiad.'!C18)</f>
        <v>0</v>
      </c>
      <c r="D18" s="50">
        <f>SUM('1. Önk kiad.'!D18+'2.Hiv.kiad.'!D18+'3. sz.ovi kiad.'!D18)</f>
        <v>0</v>
      </c>
      <c r="E18" s="50">
        <f>SUM('1. Önk kiad.'!E18+'2.Hiv.kiad.'!E18+'3. sz.ovi kiad.'!E18)</f>
        <v>0</v>
      </c>
      <c r="F18" s="50">
        <f>SUM('1. Önk kiad.'!F18+'2.Hiv.kiad.'!F18+'3. sz.ovi kiad.'!F18)</f>
        <v>0</v>
      </c>
      <c r="G18" s="50">
        <f t="shared" si="0"/>
        <v>0</v>
      </c>
      <c r="H18" s="50">
        <f t="shared" si="1"/>
        <v>0</v>
      </c>
    </row>
    <row r="19" spans="1:8" ht="15">
      <c r="A19" s="54" t="s">
        <v>428</v>
      </c>
      <c r="B19" s="52" t="s">
        <v>145</v>
      </c>
      <c r="C19" s="50">
        <f>SUM('1. Önk kiad.'!C19+'2.Hiv.kiad.'!C19+'3. sz.ovi kiad.'!C19)</f>
        <v>0</v>
      </c>
      <c r="D19" s="50">
        <f>SUM('1. Önk kiad.'!D19+'2.Hiv.kiad.'!D19+'3. sz.ovi kiad.'!D19)</f>
        <v>11067910</v>
      </c>
      <c r="E19" s="50">
        <f>SUM('1. Önk kiad.'!E19+'2.Hiv.kiad.'!E19+'3. sz.ovi kiad.'!E19)</f>
        <v>0</v>
      </c>
      <c r="F19" s="50">
        <f>SUM('1. Önk kiad.'!F19+'2.Hiv.kiad.'!F19+'3. sz.ovi kiad.'!F19)</f>
        <v>0</v>
      </c>
      <c r="G19" s="50">
        <f t="shared" si="0"/>
        <v>0</v>
      </c>
      <c r="H19" s="50">
        <f t="shared" si="1"/>
        <v>11067910</v>
      </c>
    </row>
    <row r="20" spans="1:8" s="214" customFormat="1" ht="15">
      <c r="A20" s="55" t="s">
        <v>407</v>
      </c>
      <c r="B20" s="56" t="s">
        <v>146</v>
      </c>
      <c r="C20" s="50">
        <f>SUM('1. Önk kiad.'!C20+'2.Hiv.kiad.'!C20+'3. sz.ovi kiad.'!C20)</f>
        <v>271996449</v>
      </c>
      <c r="D20" s="50">
        <f>SUM('1. Önk kiad.'!D20+'2.Hiv.kiad.'!D20+'3. sz.ovi kiad.'!D20)</f>
        <v>284778501</v>
      </c>
      <c r="E20" s="50">
        <f>SUM('1. Önk kiad.'!E20+'2.Hiv.kiad.'!E20+'3. sz.ovi kiad.'!E20)</f>
        <v>0</v>
      </c>
      <c r="F20" s="50">
        <f>SUM('1. Önk kiad.'!F20+'2.Hiv.kiad.'!F20+'3. sz.ovi kiad.'!F20)</f>
        <v>0</v>
      </c>
      <c r="G20" s="50">
        <f t="shared" si="0"/>
        <v>271996449</v>
      </c>
      <c r="H20" s="50">
        <f t="shared" si="1"/>
        <v>284778501</v>
      </c>
    </row>
    <row r="21" spans="1:8" ht="15">
      <c r="A21" s="54" t="s">
        <v>147</v>
      </c>
      <c r="B21" s="52" t="s">
        <v>148</v>
      </c>
      <c r="C21" s="50">
        <f>SUM('1. Önk kiad.'!C21+'2.Hiv.kiad.'!C21+'3. sz.ovi kiad.'!C21)</f>
        <v>17008600</v>
      </c>
      <c r="D21" s="50">
        <f>SUM('1. Önk kiad.'!D21+'2.Hiv.kiad.'!D21+'3. sz.ovi kiad.'!D21)</f>
        <v>19482342</v>
      </c>
      <c r="E21" s="50">
        <f>SUM('1. Önk kiad.'!E21+'2.Hiv.kiad.'!E21+'3. sz.ovi kiad.'!E21)</f>
        <v>0</v>
      </c>
      <c r="F21" s="50">
        <f>SUM('1. Önk kiad.'!F21+'2.Hiv.kiad.'!F21+'3. sz.ovi kiad.'!F21)</f>
        <v>0</v>
      </c>
      <c r="G21" s="50">
        <f t="shared" si="0"/>
        <v>17008600</v>
      </c>
      <c r="H21" s="50">
        <f t="shared" si="1"/>
        <v>19482342</v>
      </c>
    </row>
    <row r="22" spans="1:8" ht="33.75" customHeight="1">
      <c r="A22" s="54" t="s">
        <v>149</v>
      </c>
      <c r="B22" s="52" t="s">
        <v>150</v>
      </c>
      <c r="C22" s="50">
        <f>SUM('1. Önk kiad.'!C22+'2.Hiv.kiad.'!C22+'3. sz.ovi kiad.'!C22)</f>
        <v>9176000</v>
      </c>
      <c r="D22" s="50">
        <f>SUM('1. Önk kiad.'!D22+'2.Hiv.kiad.'!D22+'3. sz.ovi kiad.'!D22)</f>
        <v>10316513</v>
      </c>
      <c r="E22" s="50">
        <f>SUM('1. Önk kiad.'!E22+'2.Hiv.kiad.'!E22+'3. sz.ovi kiad.'!E22)</f>
        <v>0</v>
      </c>
      <c r="F22" s="50">
        <f>SUM('1. Önk kiad.'!F22+'2.Hiv.kiad.'!F22+'3. sz.ovi kiad.'!F22)</f>
        <v>0</v>
      </c>
      <c r="G22" s="50">
        <f t="shared" si="0"/>
        <v>9176000</v>
      </c>
      <c r="H22" s="50">
        <f t="shared" si="1"/>
        <v>10316513</v>
      </c>
    </row>
    <row r="23" spans="1:8" ht="15">
      <c r="A23" s="58" t="s">
        <v>151</v>
      </c>
      <c r="B23" s="52" t="s">
        <v>152</v>
      </c>
      <c r="C23" s="50">
        <f>SUM('1. Önk kiad.'!C23+'2.Hiv.kiad.'!C23+'3. sz.ovi kiad.'!C23)</f>
        <v>0</v>
      </c>
      <c r="D23" s="50">
        <f>SUM('1. Önk kiad.'!D23+'2.Hiv.kiad.'!D23+'3. sz.ovi kiad.'!D23)</f>
        <v>2852259</v>
      </c>
      <c r="E23" s="50">
        <f>SUM('1. Önk kiad.'!E23+'2.Hiv.kiad.'!E23+'3. sz.ovi kiad.'!E23)</f>
        <v>0</v>
      </c>
      <c r="F23" s="50">
        <f>SUM('1. Önk kiad.'!F23+'2.Hiv.kiad.'!F23+'3. sz.ovi kiad.'!F23)</f>
        <v>0</v>
      </c>
      <c r="G23" s="50">
        <f t="shared" si="0"/>
        <v>0</v>
      </c>
      <c r="H23" s="50">
        <f t="shared" si="1"/>
        <v>2852259</v>
      </c>
    </row>
    <row r="24" spans="1:8" s="214" customFormat="1" ht="15">
      <c r="A24" s="59" t="s">
        <v>408</v>
      </c>
      <c r="B24" s="56" t="s">
        <v>153</v>
      </c>
      <c r="C24" s="50">
        <f>SUM('1. Önk kiad.'!C24+'2.Hiv.kiad.'!C24+'3. sz.ovi kiad.'!C24)</f>
        <v>26184600</v>
      </c>
      <c r="D24" s="50">
        <f>SUM('1. Önk kiad.'!D24+'2.Hiv.kiad.'!D24+'3. sz.ovi kiad.'!D24)</f>
        <v>32651114</v>
      </c>
      <c r="E24" s="50">
        <f>SUM('1. Önk kiad.'!E24+'2.Hiv.kiad.'!E24+'3. sz.ovi kiad.'!E24)</f>
        <v>0</v>
      </c>
      <c r="F24" s="50">
        <f>SUM('1. Önk kiad.'!F24+'2.Hiv.kiad.'!F24+'3. sz.ovi kiad.'!F24)</f>
        <v>0</v>
      </c>
      <c r="G24" s="50">
        <f t="shared" si="0"/>
        <v>26184600</v>
      </c>
      <c r="H24" s="50">
        <f t="shared" si="1"/>
        <v>32651114</v>
      </c>
    </row>
    <row r="25" spans="1:8" s="214" customFormat="1" ht="15">
      <c r="A25" s="55" t="s">
        <v>2</v>
      </c>
      <c r="B25" s="56" t="s">
        <v>154</v>
      </c>
      <c r="C25" s="50">
        <f>SUM('1. Önk kiad.'!C25+'2.Hiv.kiad.'!C25+'3. sz.ovi kiad.'!C25)</f>
        <v>298181049</v>
      </c>
      <c r="D25" s="50">
        <f>SUM('1. Önk kiad.'!D25+'2.Hiv.kiad.'!D25+'3. sz.ovi kiad.'!D25)</f>
        <v>317429615</v>
      </c>
      <c r="E25" s="50">
        <f>SUM('1. Önk kiad.'!E25+'2.Hiv.kiad.'!E25+'3. sz.ovi kiad.'!E25)</f>
        <v>0</v>
      </c>
      <c r="F25" s="50">
        <f>SUM('1. Önk kiad.'!F25+'2.Hiv.kiad.'!F25+'3. sz.ovi kiad.'!F25)</f>
        <v>0</v>
      </c>
      <c r="G25" s="50">
        <f t="shared" si="0"/>
        <v>298181049</v>
      </c>
      <c r="H25" s="50">
        <f t="shared" si="1"/>
        <v>317429615</v>
      </c>
    </row>
    <row r="26" spans="1:8" s="214" customFormat="1" ht="15">
      <c r="A26" s="59" t="s">
        <v>429</v>
      </c>
      <c r="B26" s="56" t="s">
        <v>155</v>
      </c>
      <c r="C26" s="50">
        <f>SUM('1. Önk kiad.'!C26+'2.Hiv.kiad.'!C26+'3. sz.ovi kiad.'!C26)</f>
        <v>64536874</v>
      </c>
      <c r="D26" s="50">
        <f>SUM('1. Önk kiad.'!D26+'2.Hiv.kiad.'!D26+'3. sz.ovi kiad.'!D26)</f>
        <v>67491019</v>
      </c>
      <c r="E26" s="50">
        <f>SUM('1. Önk kiad.'!E26+'2.Hiv.kiad.'!E26+'3. sz.ovi kiad.'!E26)</f>
        <v>0</v>
      </c>
      <c r="F26" s="50">
        <f>SUM('1. Önk kiad.'!F26+'2.Hiv.kiad.'!F26+'3. sz.ovi kiad.'!F26)</f>
        <v>0</v>
      </c>
      <c r="G26" s="50">
        <f t="shared" si="0"/>
        <v>64536874</v>
      </c>
      <c r="H26" s="50">
        <f t="shared" si="1"/>
        <v>67491019</v>
      </c>
    </row>
    <row r="27" spans="1:8" ht="15">
      <c r="A27" s="54" t="s">
        <v>156</v>
      </c>
      <c r="B27" s="52" t="s">
        <v>157</v>
      </c>
      <c r="C27" s="50">
        <f>SUM('1. Önk kiad.'!C27+'2.Hiv.kiad.'!C27+'3. sz.ovi kiad.'!C27)</f>
        <v>4160000</v>
      </c>
      <c r="D27" s="50">
        <f>SUM('1. Önk kiad.'!D27+'2.Hiv.kiad.'!D27+'3. sz.ovi kiad.'!D27)</f>
        <v>3560000</v>
      </c>
      <c r="E27" s="50">
        <f>SUM('1. Önk kiad.'!E27+'2.Hiv.kiad.'!E27+'3. sz.ovi kiad.'!E27)</f>
        <v>0</v>
      </c>
      <c r="F27" s="50">
        <f>SUM('1. Önk kiad.'!F27+'2.Hiv.kiad.'!F27+'3. sz.ovi kiad.'!F27)</f>
        <v>0</v>
      </c>
      <c r="G27" s="50">
        <f t="shared" si="0"/>
        <v>4160000</v>
      </c>
      <c r="H27" s="50">
        <f t="shared" si="1"/>
        <v>3560000</v>
      </c>
    </row>
    <row r="28" spans="1:8" ht="15">
      <c r="A28" s="54" t="s">
        <v>158</v>
      </c>
      <c r="B28" s="52" t="s">
        <v>159</v>
      </c>
      <c r="C28" s="50">
        <f>SUM('1. Önk kiad.'!C28+'2.Hiv.kiad.'!C28+'3. sz.ovi kiad.'!C28)</f>
        <v>41054884</v>
      </c>
      <c r="D28" s="50">
        <f>SUM('1. Önk kiad.'!D28+'2.Hiv.kiad.'!D28+'3. sz.ovi kiad.'!D28)</f>
        <v>58983884</v>
      </c>
      <c r="E28" s="50">
        <f>SUM('1. Önk kiad.'!E28+'2.Hiv.kiad.'!E28+'3. sz.ovi kiad.'!E28)</f>
        <v>0</v>
      </c>
      <c r="F28" s="50">
        <f>SUM('1. Önk kiad.'!F28+'2.Hiv.kiad.'!F28+'3. sz.ovi kiad.'!F28)</f>
        <v>0</v>
      </c>
      <c r="G28" s="50">
        <f t="shared" si="0"/>
        <v>41054884</v>
      </c>
      <c r="H28" s="50">
        <f t="shared" si="1"/>
        <v>58983884</v>
      </c>
    </row>
    <row r="29" spans="1:8" ht="15">
      <c r="A29" s="54" t="s">
        <v>160</v>
      </c>
      <c r="B29" s="52" t="s">
        <v>161</v>
      </c>
      <c r="C29" s="50">
        <f>SUM('1. Önk kiad.'!C29+'2.Hiv.kiad.'!C29+'3. sz.ovi kiad.'!C29)</f>
        <v>0</v>
      </c>
      <c r="D29" s="50">
        <f>SUM('1. Önk kiad.'!D29+'2.Hiv.kiad.'!D29+'3. sz.ovi kiad.'!D29)</f>
        <v>0</v>
      </c>
      <c r="E29" s="50">
        <f>SUM('1. Önk kiad.'!E29+'2.Hiv.kiad.'!E29+'3. sz.ovi kiad.'!E29)</f>
        <v>0</v>
      </c>
      <c r="F29" s="50">
        <f>SUM('1. Önk kiad.'!F29+'2.Hiv.kiad.'!F29+'3. sz.ovi kiad.'!F29)</f>
        <v>0</v>
      </c>
      <c r="G29" s="50">
        <f t="shared" si="0"/>
        <v>0</v>
      </c>
      <c r="H29" s="50">
        <f t="shared" si="1"/>
        <v>0</v>
      </c>
    </row>
    <row r="30" spans="1:8" s="214" customFormat="1" ht="15">
      <c r="A30" s="59" t="s">
        <v>409</v>
      </c>
      <c r="B30" s="56" t="s">
        <v>162</v>
      </c>
      <c r="C30" s="50">
        <f>SUM('1. Önk kiad.'!C30+'2.Hiv.kiad.'!C30+'3. sz.ovi kiad.'!C30)</f>
        <v>45214884</v>
      </c>
      <c r="D30" s="50">
        <f>SUM('1. Önk kiad.'!D30+'2.Hiv.kiad.'!D30+'3. sz.ovi kiad.'!D30)</f>
        <v>62543884</v>
      </c>
      <c r="E30" s="50">
        <f>SUM('1. Önk kiad.'!E30+'2.Hiv.kiad.'!E30+'3. sz.ovi kiad.'!E30)</f>
        <v>0</v>
      </c>
      <c r="F30" s="50">
        <f>SUM('1. Önk kiad.'!F30+'2.Hiv.kiad.'!F30+'3. sz.ovi kiad.'!F30)</f>
        <v>0</v>
      </c>
      <c r="G30" s="50">
        <f t="shared" si="0"/>
        <v>45214884</v>
      </c>
      <c r="H30" s="50">
        <f t="shared" si="1"/>
        <v>62543884</v>
      </c>
    </row>
    <row r="31" spans="1:8" ht="15">
      <c r="A31" s="54" t="s">
        <v>163</v>
      </c>
      <c r="B31" s="52" t="s">
        <v>164</v>
      </c>
      <c r="C31" s="50">
        <f>SUM('1. Önk kiad.'!C31+'2.Hiv.kiad.'!C31+'3. sz.ovi kiad.'!C31)</f>
        <v>2840000</v>
      </c>
      <c r="D31" s="50">
        <f>SUM('1. Önk kiad.'!D31+'2.Hiv.kiad.'!D31+'3. sz.ovi kiad.'!D31)</f>
        <v>5040000</v>
      </c>
      <c r="E31" s="50">
        <f>SUM('1. Önk kiad.'!E31+'2.Hiv.kiad.'!E31+'3. sz.ovi kiad.'!E31)</f>
        <v>0</v>
      </c>
      <c r="F31" s="50">
        <f>SUM('1. Önk kiad.'!F31+'2.Hiv.kiad.'!F31+'3. sz.ovi kiad.'!F31)</f>
        <v>0</v>
      </c>
      <c r="G31" s="50">
        <f t="shared" si="0"/>
        <v>2840000</v>
      </c>
      <c r="H31" s="50">
        <f t="shared" si="1"/>
        <v>5040000</v>
      </c>
    </row>
    <row r="32" spans="1:8" ht="15">
      <c r="A32" s="54" t="s">
        <v>165</v>
      </c>
      <c r="B32" s="52" t="s">
        <v>166</v>
      </c>
      <c r="C32" s="50">
        <f>SUM('1. Önk kiad.'!C32+'2.Hiv.kiad.'!C32+'3. sz.ovi kiad.'!C32)</f>
        <v>3690000</v>
      </c>
      <c r="D32" s="50">
        <f>SUM('1. Önk kiad.'!D32+'2.Hiv.kiad.'!D32+'3. sz.ovi kiad.'!D32)</f>
        <v>4690000</v>
      </c>
      <c r="E32" s="50">
        <f>SUM('1. Önk kiad.'!E32+'2.Hiv.kiad.'!E32+'3. sz.ovi kiad.'!E32)</f>
        <v>0</v>
      </c>
      <c r="F32" s="50">
        <f>SUM('1. Önk kiad.'!F32+'2.Hiv.kiad.'!F32+'3. sz.ovi kiad.'!F32)</f>
        <v>0</v>
      </c>
      <c r="G32" s="50">
        <f t="shared" si="0"/>
        <v>3690000</v>
      </c>
      <c r="H32" s="50">
        <f t="shared" si="1"/>
        <v>4690000</v>
      </c>
    </row>
    <row r="33" spans="1:8" s="214" customFormat="1" ht="15" customHeight="1">
      <c r="A33" s="59" t="s">
        <v>3</v>
      </c>
      <c r="B33" s="56" t="s">
        <v>167</v>
      </c>
      <c r="C33" s="50">
        <f>SUM('1. Önk kiad.'!C33+'2.Hiv.kiad.'!C33+'3. sz.ovi kiad.'!C33)</f>
        <v>6530000</v>
      </c>
      <c r="D33" s="50">
        <f>SUM('1. Önk kiad.'!D33+'2.Hiv.kiad.'!D33+'3. sz.ovi kiad.'!D33)</f>
        <v>9730000</v>
      </c>
      <c r="E33" s="50">
        <f>SUM('1. Önk kiad.'!E33+'2.Hiv.kiad.'!E33+'3. sz.ovi kiad.'!E33)</f>
        <v>0</v>
      </c>
      <c r="F33" s="50">
        <f>SUM('1. Önk kiad.'!F33+'2.Hiv.kiad.'!F33+'3. sz.ovi kiad.'!F33)</f>
        <v>0</v>
      </c>
      <c r="G33" s="50">
        <f t="shared" si="0"/>
        <v>6530000</v>
      </c>
      <c r="H33" s="50">
        <f t="shared" si="1"/>
        <v>9730000</v>
      </c>
    </row>
    <row r="34" spans="1:8" ht="15">
      <c r="A34" s="54" t="s">
        <v>168</v>
      </c>
      <c r="B34" s="52" t="s">
        <v>169</v>
      </c>
      <c r="C34" s="50">
        <f>SUM('1. Önk kiad.'!C34+'2.Hiv.kiad.'!C34+'3. sz.ovi kiad.'!C34)</f>
        <v>32226494</v>
      </c>
      <c r="D34" s="50">
        <f>SUM('1. Önk kiad.'!D34+'2.Hiv.kiad.'!D34+'3. sz.ovi kiad.'!D34)</f>
        <v>32726494</v>
      </c>
      <c r="E34" s="50">
        <f>SUM('1. Önk kiad.'!E34+'2.Hiv.kiad.'!E34+'3. sz.ovi kiad.'!E34)</f>
        <v>0</v>
      </c>
      <c r="F34" s="50">
        <f>SUM('1. Önk kiad.'!F34+'2.Hiv.kiad.'!F34+'3. sz.ovi kiad.'!F34)</f>
        <v>0</v>
      </c>
      <c r="G34" s="50">
        <f t="shared" si="0"/>
        <v>32226494</v>
      </c>
      <c r="H34" s="50">
        <f t="shared" si="1"/>
        <v>32726494</v>
      </c>
    </row>
    <row r="35" spans="1:8" ht="15">
      <c r="A35" s="54" t="s">
        <v>170</v>
      </c>
      <c r="B35" s="52" t="s">
        <v>171</v>
      </c>
      <c r="C35" s="50">
        <f>SUM('1. Önk kiad.'!C35+'2.Hiv.kiad.'!C35+'3. sz.ovi kiad.'!C35)</f>
        <v>0</v>
      </c>
      <c r="D35" s="50">
        <f>SUM('1. Önk kiad.'!D35+'2.Hiv.kiad.'!D35+'3. sz.ovi kiad.'!D35)</f>
        <v>0</v>
      </c>
      <c r="E35" s="50">
        <f>SUM('1. Önk kiad.'!E35+'2.Hiv.kiad.'!E35+'3. sz.ovi kiad.'!E35)</f>
        <v>0</v>
      </c>
      <c r="F35" s="50">
        <f>SUM('1. Önk kiad.'!F35+'2.Hiv.kiad.'!F35+'3. sz.ovi kiad.'!F35)</f>
        <v>0</v>
      </c>
      <c r="G35" s="50">
        <f t="shared" si="0"/>
        <v>0</v>
      </c>
      <c r="H35" s="50">
        <f t="shared" si="1"/>
        <v>0</v>
      </c>
    </row>
    <row r="36" spans="1:8" ht="15">
      <c r="A36" s="54" t="s">
        <v>430</v>
      </c>
      <c r="B36" s="52" t="s">
        <v>172</v>
      </c>
      <c r="C36" s="50">
        <f>SUM('1. Önk kiad.'!C36+'2.Hiv.kiad.'!C36+'3. sz.ovi kiad.'!C36)</f>
        <v>4470000</v>
      </c>
      <c r="D36" s="50">
        <f>SUM('1. Önk kiad.'!D36+'2.Hiv.kiad.'!D36+'3. sz.ovi kiad.'!D36)</f>
        <v>6381000</v>
      </c>
      <c r="E36" s="50">
        <f>SUM('1. Önk kiad.'!E36+'2.Hiv.kiad.'!E36+'3. sz.ovi kiad.'!E36)</f>
        <v>0</v>
      </c>
      <c r="F36" s="50">
        <f>SUM('1. Önk kiad.'!F36+'2.Hiv.kiad.'!F36+'3. sz.ovi kiad.'!F36)</f>
        <v>0</v>
      </c>
      <c r="G36" s="50">
        <f t="shared" si="0"/>
        <v>4470000</v>
      </c>
      <c r="H36" s="50">
        <f t="shared" si="1"/>
        <v>6381000</v>
      </c>
    </row>
    <row r="37" spans="1:8" ht="15">
      <c r="A37" s="54" t="s">
        <v>173</v>
      </c>
      <c r="B37" s="52" t="s">
        <v>174</v>
      </c>
      <c r="C37" s="50">
        <f>SUM('1. Önk kiad.'!C37+'2.Hiv.kiad.'!C37+'3. sz.ovi kiad.'!C37)</f>
        <v>25895819</v>
      </c>
      <c r="D37" s="50">
        <f>SUM('1. Önk kiad.'!D37+'2.Hiv.kiad.'!D37+'3. sz.ovi kiad.'!D37)</f>
        <v>20295819</v>
      </c>
      <c r="E37" s="50">
        <f>SUM('1. Önk kiad.'!E37+'2.Hiv.kiad.'!E37+'3. sz.ovi kiad.'!E37)</f>
        <v>0</v>
      </c>
      <c r="F37" s="50">
        <f>SUM('1. Önk kiad.'!F37+'2.Hiv.kiad.'!F37+'3. sz.ovi kiad.'!F37)</f>
        <v>0</v>
      </c>
      <c r="G37" s="50">
        <f t="shared" si="0"/>
        <v>25895819</v>
      </c>
      <c r="H37" s="50">
        <f t="shared" si="1"/>
        <v>20295819</v>
      </c>
    </row>
    <row r="38" spans="1:8" ht="15">
      <c r="A38" s="61" t="s">
        <v>431</v>
      </c>
      <c r="B38" s="52" t="s">
        <v>175</v>
      </c>
      <c r="C38" s="50">
        <f>SUM('1. Önk kiad.'!C38+'2.Hiv.kiad.'!C38+'3. sz.ovi kiad.'!C38)</f>
        <v>900000</v>
      </c>
      <c r="D38" s="50">
        <f>SUM('1. Önk kiad.'!D38+'2.Hiv.kiad.'!D38+'3. sz.ovi kiad.'!D38)</f>
        <v>900000</v>
      </c>
      <c r="E38" s="50">
        <f>SUM('1. Önk kiad.'!E38+'2.Hiv.kiad.'!E38+'3. sz.ovi kiad.'!E38)</f>
        <v>0</v>
      </c>
      <c r="F38" s="50">
        <f>SUM('1. Önk kiad.'!F38+'2.Hiv.kiad.'!F38+'3. sz.ovi kiad.'!F38)</f>
        <v>0</v>
      </c>
      <c r="G38" s="50">
        <f t="shared" si="0"/>
        <v>900000</v>
      </c>
      <c r="H38" s="50">
        <f t="shared" si="1"/>
        <v>900000</v>
      </c>
    </row>
    <row r="39" spans="1:8" ht="15">
      <c r="A39" s="58" t="s">
        <v>176</v>
      </c>
      <c r="B39" s="52" t="s">
        <v>177</v>
      </c>
      <c r="C39" s="50">
        <f>SUM('1. Önk kiad.'!C39+'2.Hiv.kiad.'!C39+'3. sz.ovi kiad.'!C39)</f>
        <v>8375000</v>
      </c>
      <c r="D39" s="50">
        <f>SUM('1. Önk kiad.'!D39+'2.Hiv.kiad.'!D39+'3. sz.ovi kiad.'!D39)</f>
        <v>10315000</v>
      </c>
      <c r="E39" s="50">
        <f>SUM('1. Önk kiad.'!E39+'2.Hiv.kiad.'!E39+'3. sz.ovi kiad.'!E39)</f>
        <v>0</v>
      </c>
      <c r="F39" s="50">
        <f>SUM('1. Önk kiad.'!F39+'2.Hiv.kiad.'!F39+'3. sz.ovi kiad.'!F39)</f>
        <v>0</v>
      </c>
      <c r="G39" s="50">
        <f aca="true" t="shared" si="2" ref="G39:G70">SUM(C39+E39)</f>
        <v>8375000</v>
      </c>
      <c r="H39" s="50">
        <f aca="true" t="shared" si="3" ref="H39:H70">SUM(D39+F39)</f>
        <v>10315000</v>
      </c>
    </row>
    <row r="40" spans="1:8" ht="15">
      <c r="A40" s="54" t="s">
        <v>432</v>
      </c>
      <c r="B40" s="52" t="s">
        <v>178</v>
      </c>
      <c r="C40" s="50">
        <f>SUM('1. Önk kiad.'!C40+'2.Hiv.kiad.'!C40+'3. sz.ovi kiad.'!C40)</f>
        <v>35424000</v>
      </c>
      <c r="D40" s="50">
        <f>SUM('1. Önk kiad.'!D40+'2.Hiv.kiad.'!D40+'3. sz.ovi kiad.'!D40)</f>
        <v>60631347</v>
      </c>
      <c r="E40" s="50">
        <f>SUM('1. Önk kiad.'!E40+'2.Hiv.kiad.'!E40+'3. sz.ovi kiad.'!E40)</f>
        <v>0</v>
      </c>
      <c r="F40" s="50">
        <f>SUM('1. Önk kiad.'!F40+'2.Hiv.kiad.'!F40+'3. sz.ovi kiad.'!F40)</f>
        <v>0</v>
      </c>
      <c r="G40" s="50">
        <f t="shared" si="2"/>
        <v>35424000</v>
      </c>
      <c r="H40" s="50">
        <f t="shared" si="3"/>
        <v>60631347</v>
      </c>
    </row>
    <row r="41" spans="1:8" s="214" customFormat="1" ht="15">
      <c r="A41" s="59" t="s">
        <v>410</v>
      </c>
      <c r="B41" s="56" t="s">
        <v>179</v>
      </c>
      <c r="C41" s="50">
        <f>SUM('1. Önk kiad.'!C41+'2.Hiv.kiad.'!C41+'3. sz.ovi kiad.'!C41)</f>
        <v>107291313</v>
      </c>
      <c r="D41" s="50">
        <f>SUM('1. Önk kiad.'!D41+'2.Hiv.kiad.'!D41+'3. sz.ovi kiad.'!D41)</f>
        <v>131249660</v>
      </c>
      <c r="E41" s="50">
        <f>SUM('1. Önk kiad.'!E41+'2.Hiv.kiad.'!E41+'3. sz.ovi kiad.'!E41)</f>
        <v>0</v>
      </c>
      <c r="F41" s="50">
        <f>SUM('1. Önk kiad.'!F41+'2.Hiv.kiad.'!F41+'3. sz.ovi kiad.'!F41)</f>
        <v>0</v>
      </c>
      <c r="G41" s="50">
        <f t="shared" si="2"/>
        <v>107291313</v>
      </c>
      <c r="H41" s="50">
        <f t="shared" si="3"/>
        <v>131249660</v>
      </c>
    </row>
    <row r="42" spans="1:8" ht="15">
      <c r="A42" s="54" t="s">
        <v>180</v>
      </c>
      <c r="B42" s="52" t="s">
        <v>181</v>
      </c>
      <c r="C42" s="50">
        <f>SUM('1. Önk kiad.'!C42+'2.Hiv.kiad.'!C42+'3. sz.ovi kiad.'!C42)</f>
        <v>900000</v>
      </c>
      <c r="D42" s="50">
        <f>SUM('1. Önk kiad.'!D42+'2.Hiv.kiad.'!D42+'3. sz.ovi kiad.'!D42)</f>
        <v>1010000</v>
      </c>
      <c r="E42" s="50">
        <f>SUM('1. Önk kiad.'!E42+'2.Hiv.kiad.'!E42+'3. sz.ovi kiad.'!E42)</f>
        <v>0</v>
      </c>
      <c r="F42" s="50">
        <f>SUM('1. Önk kiad.'!F42+'2.Hiv.kiad.'!F42+'3. sz.ovi kiad.'!F42)</f>
        <v>0</v>
      </c>
      <c r="G42" s="50">
        <f t="shared" si="2"/>
        <v>900000</v>
      </c>
      <c r="H42" s="50">
        <f t="shared" si="3"/>
        <v>1010000</v>
      </c>
    </row>
    <row r="43" spans="1:8" ht="15">
      <c r="A43" s="54" t="s">
        <v>182</v>
      </c>
      <c r="B43" s="52" t="s">
        <v>183</v>
      </c>
      <c r="C43" s="50">
        <f>SUM('1. Önk kiad.'!C43+'2.Hiv.kiad.'!C43+'3. sz.ovi kiad.'!C43)</f>
        <v>2500000</v>
      </c>
      <c r="D43" s="50">
        <f>SUM('1. Önk kiad.'!D43+'2.Hiv.kiad.'!D43+'3. sz.ovi kiad.'!D43)</f>
        <v>3300000</v>
      </c>
      <c r="E43" s="50">
        <f>SUM('1. Önk kiad.'!E43+'2.Hiv.kiad.'!E43+'3. sz.ovi kiad.'!E43)</f>
        <v>0</v>
      </c>
      <c r="F43" s="50">
        <f>SUM('1. Önk kiad.'!F43+'2.Hiv.kiad.'!F43+'3. sz.ovi kiad.'!F43)</f>
        <v>0</v>
      </c>
      <c r="G43" s="50">
        <f t="shared" si="2"/>
        <v>2500000</v>
      </c>
      <c r="H43" s="50">
        <f t="shared" si="3"/>
        <v>3300000</v>
      </c>
    </row>
    <row r="44" spans="1:8" s="214" customFormat="1" ht="15">
      <c r="A44" s="59" t="s">
        <v>411</v>
      </c>
      <c r="B44" s="56" t="s">
        <v>184</v>
      </c>
      <c r="C44" s="50">
        <f>SUM('1. Önk kiad.'!C44+'2.Hiv.kiad.'!C44+'3. sz.ovi kiad.'!C44)</f>
        <v>3400000</v>
      </c>
      <c r="D44" s="50">
        <f>SUM('1. Önk kiad.'!D44+'2.Hiv.kiad.'!D44+'3. sz.ovi kiad.'!D44)</f>
        <v>4310000</v>
      </c>
      <c r="E44" s="50">
        <f>SUM('1. Önk kiad.'!E44+'2.Hiv.kiad.'!E44+'3. sz.ovi kiad.'!E44)</f>
        <v>0</v>
      </c>
      <c r="F44" s="50">
        <f>SUM('1. Önk kiad.'!F44+'2.Hiv.kiad.'!F44+'3. sz.ovi kiad.'!F44)</f>
        <v>0</v>
      </c>
      <c r="G44" s="50">
        <f t="shared" si="2"/>
        <v>3400000</v>
      </c>
      <c r="H44" s="50">
        <f t="shared" si="3"/>
        <v>4310000</v>
      </c>
    </row>
    <row r="45" spans="1:8" ht="15">
      <c r="A45" s="54" t="s">
        <v>185</v>
      </c>
      <c r="B45" s="52" t="s">
        <v>186</v>
      </c>
      <c r="C45" s="50">
        <f>SUM('1. Önk kiad.'!C45+'2.Hiv.kiad.'!C45+'3. sz.ovi kiad.'!C45)</f>
        <v>35217900</v>
      </c>
      <c r="D45" s="50">
        <f>SUM('1. Önk kiad.'!D45+'2.Hiv.kiad.'!D45+'3. sz.ovi kiad.'!D45)</f>
        <v>37858381</v>
      </c>
      <c r="E45" s="50">
        <f>SUM('1. Önk kiad.'!E45+'2.Hiv.kiad.'!E45+'3. sz.ovi kiad.'!E45)</f>
        <v>0</v>
      </c>
      <c r="F45" s="50">
        <f>SUM('1. Önk kiad.'!F45+'2.Hiv.kiad.'!F45+'3. sz.ovi kiad.'!F45)</f>
        <v>0</v>
      </c>
      <c r="G45" s="50">
        <f t="shared" si="2"/>
        <v>35217900</v>
      </c>
      <c r="H45" s="50">
        <f t="shared" si="3"/>
        <v>37858381</v>
      </c>
    </row>
    <row r="46" spans="1:8" ht="15">
      <c r="A46" s="54" t="s">
        <v>187</v>
      </c>
      <c r="B46" s="52" t="s">
        <v>188</v>
      </c>
      <c r="C46" s="50">
        <f>SUM('1. Önk kiad.'!C46+'2.Hiv.kiad.'!C46+'3. sz.ovi kiad.'!C46)</f>
        <v>0</v>
      </c>
      <c r="D46" s="50">
        <f>SUM('1. Önk kiad.'!D46+'2.Hiv.kiad.'!D46+'3. sz.ovi kiad.'!D46)</f>
        <v>12405519</v>
      </c>
      <c r="E46" s="50">
        <f>SUM('1. Önk kiad.'!E46+'2.Hiv.kiad.'!E46+'3. sz.ovi kiad.'!E46)</f>
        <v>0</v>
      </c>
      <c r="F46" s="50">
        <f>SUM('1. Önk kiad.'!F46+'2.Hiv.kiad.'!F46+'3. sz.ovi kiad.'!F46)</f>
        <v>0</v>
      </c>
      <c r="G46" s="50">
        <f t="shared" si="2"/>
        <v>0</v>
      </c>
      <c r="H46" s="50">
        <f t="shared" si="3"/>
        <v>12405519</v>
      </c>
    </row>
    <row r="47" spans="1:8" ht="15">
      <c r="A47" s="54" t="s">
        <v>433</v>
      </c>
      <c r="B47" s="52" t="s">
        <v>189</v>
      </c>
      <c r="C47" s="50">
        <f>SUM('1. Önk kiad.'!C47+'2.Hiv.kiad.'!C47+'3. sz.ovi kiad.'!C47)</f>
        <v>5905666</v>
      </c>
      <c r="D47" s="50">
        <f>SUM('1. Önk kiad.'!D47+'2.Hiv.kiad.'!D47+'3. sz.ovi kiad.'!D47)</f>
        <v>5905666</v>
      </c>
      <c r="E47" s="50">
        <f>SUM('1. Önk kiad.'!E47+'2.Hiv.kiad.'!E47+'3. sz.ovi kiad.'!E47)</f>
        <v>0</v>
      </c>
      <c r="F47" s="50">
        <f>SUM('1. Önk kiad.'!F47+'2.Hiv.kiad.'!F47+'3. sz.ovi kiad.'!F47)</f>
        <v>0</v>
      </c>
      <c r="G47" s="50">
        <f t="shared" si="2"/>
        <v>5905666</v>
      </c>
      <c r="H47" s="50">
        <f t="shared" si="3"/>
        <v>5905666</v>
      </c>
    </row>
    <row r="48" spans="1:8" ht="15">
      <c r="A48" s="54" t="s">
        <v>434</v>
      </c>
      <c r="B48" s="52" t="s">
        <v>190</v>
      </c>
      <c r="C48" s="50">
        <f>SUM('1. Önk kiad.'!C48+'2.Hiv.kiad.'!C48+'3. sz.ovi kiad.'!C48)</f>
        <v>0</v>
      </c>
      <c r="D48" s="50">
        <f>SUM('1. Önk kiad.'!D48+'2.Hiv.kiad.'!D48+'3. sz.ovi kiad.'!D48)</f>
        <v>0</v>
      </c>
      <c r="E48" s="50">
        <f>SUM('1. Önk kiad.'!E48+'2.Hiv.kiad.'!E48+'3. sz.ovi kiad.'!E48)</f>
        <v>0</v>
      </c>
      <c r="F48" s="50">
        <f>SUM('1. Önk kiad.'!F48+'2.Hiv.kiad.'!F48+'3. sz.ovi kiad.'!F48)</f>
        <v>0</v>
      </c>
      <c r="G48" s="50">
        <f t="shared" si="2"/>
        <v>0</v>
      </c>
      <c r="H48" s="50">
        <f t="shared" si="3"/>
        <v>0</v>
      </c>
    </row>
    <row r="49" spans="1:8" ht="15">
      <c r="A49" s="54" t="s">
        <v>191</v>
      </c>
      <c r="B49" s="52" t="s">
        <v>192</v>
      </c>
      <c r="C49" s="50">
        <f>SUM('1. Önk kiad.'!C49+'2.Hiv.kiad.'!C49+'3. sz.ovi kiad.'!C49)</f>
        <v>4287116</v>
      </c>
      <c r="D49" s="50">
        <f>SUM('1. Önk kiad.'!D49+'2.Hiv.kiad.'!D49+'3. sz.ovi kiad.'!D49)</f>
        <v>6317116</v>
      </c>
      <c r="E49" s="50">
        <f>SUM('1. Önk kiad.'!E49+'2.Hiv.kiad.'!E49+'3. sz.ovi kiad.'!E49)</f>
        <v>0</v>
      </c>
      <c r="F49" s="50">
        <f>SUM('1. Önk kiad.'!F49+'2.Hiv.kiad.'!F49+'3. sz.ovi kiad.'!F49)</f>
        <v>0</v>
      </c>
      <c r="G49" s="50">
        <f t="shared" si="2"/>
        <v>4287116</v>
      </c>
      <c r="H49" s="50">
        <f t="shared" si="3"/>
        <v>6317116</v>
      </c>
    </row>
    <row r="50" spans="1:8" s="214" customFormat="1" ht="15">
      <c r="A50" s="59" t="s">
        <v>412</v>
      </c>
      <c r="B50" s="56" t="s">
        <v>193</v>
      </c>
      <c r="C50" s="50">
        <f>SUM('1. Önk kiad.'!C50+'2.Hiv.kiad.'!C50+'3. sz.ovi kiad.'!C50)</f>
        <v>45410682</v>
      </c>
      <c r="D50" s="50">
        <f>SUM('1. Önk kiad.'!D50+'2.Hiv.kiad.'!D50+'3. sz.ovi kiad.'!D50)</f>
        <v>62486682</v>
      </c>
      <c r="E50" s="50">
        <f>SUM('1. Önk kiad.'!E50+'2.Hiv.kiad.'!E50+'3. sz.ovi kiad.'!E50)</f>
        <v>0</v>
      </c>
      <c r="F50" s="50">
        <f>SUM('1. Önk kiad.'!F50+'2.Hiv.kiad.'!F50+'3. sz.ovi kiad.'!F50)</f>
        <v>0</v>
      </c>
      <c r="G50" s="50">
        <f t="shared" si="2"/>
        <v>45410682</v>
      </c>
      <c r="H50" s="50">
        <f t="shared" si="3"/>
        <v>62486682</v>
      </c>
    </row>
    <row r="51" spans="1:8" s="214" customFormat="1" ht="15">
      <c r="A51" s="59" t="s">
        <v>413</v>
      </c>
      <c r="B51" s="56" t="s">
        <v>194</v>
      </c>
      <c r="C51" s="50">
        <f>SUM('1. Önk kiad.'!C51+'2.Hiv.kiad.'!C51+'3. sz.ovi kiad.'!C51)</f>
        <v>207846879</v>
      </c>
      <c r="D51" s="50">
        <f>SUM('1. Önk kiad.'!D51+'2.Hiv.kiad.'!D51+'3. sz.ovi kiad.'!D51)</f>
        <v>270320226</v>
      </c>
      <c r="E51" s="50">
        <f>SUM('1. Önk kiad.'!E51+'2.Hiv.kiad.'!E51+'3. sz.ovi kiad.'!E51)</f>
        <v>0</v>
      </c>
      <c r="F51" s="50">
        <f>SUM('1. Önk kiad.'!F51+'2.Hiv.kiad.'!F51+'3. sz.ovi kiad.'!F51)</f>
        <v>0</v>
      </c>
      <c r="G51" s="50">
        <f t="shared" si="2"/>
        <v>207846879</v>
      </c>
      <c r="H51" s="50">
        <f t="shared" si="3"/>
        <v>270320226</v>
      </c>
    </row>
    <row r="52" spans="1:8" ht="15">
      <c r="A52" s="15" t="s">
        <v>195</v>
      </c>
      <c r="B52" s="52" t="s">
        <v>196</v>
      </c>
      <c r="C52" s="50">
        <f>SUM('1. Önk kiad.'!C52+'2.Hiv.kiad.'!C52+'3. sz.ovi kiad.'!C52)</f>
        <v>0</v>
      </c>
      <c r="D52" s="50">
        <f>SUM('1. Önk kiad.'!D52+'2.Hiv.kiad.'!D52+'3. sz.ovi kiad.'!D52)</f>
        <v>0</v>
      </c>
      <c r="E52" s="50">
        <f>SUM('1. Önk kiad.'!E52+'2.Hiv.kiad.'!E52+'3. sz.ovi kiad.'!E52)</f>
        <v>0</v>
      </c>
      <c r="F52" s="50">
        <f>SUM('1. Önk kiad.'!F52+'2.Hiv.kiad.'!F52+'3. sz.ovi kiad.'!F52)</f>
        <v>0</v>
      </c>
      <c r="G52" s="50">
        <f t="shared" si="2"/>
        <v>0</v>
      </c>
      <c r="H52" s="50">
        <f t="shared" si="3"/>
        <v>0</v>
      </c>
    </row>
    <row r="53" spans="1:8" ht="15">
      <c r="A53" s="15" t="s">
        <v>414</v>
      </c>
      <c r="B53" s="52" t="s">
        <v>197</v>
      </c>
      <c r="C53" s="50">
        <f>SUM('1. Önk kiad.'!C53+'2.Hiv.kiad.'!C53+'3. sz.ovi kiad.'!C53)</f>
        <v>0</v>
      </c>
      <c r="D53" s="50">
        <f>SUM('1. Önk kiad.'!D53+'2.Hiv.kiad.'!D53+'3. sz.ovi kiad.'!D53)</f>
        <v>602000</v>
      </c>
      <c r="E53" s="50">
        <f>SUM('1. Önk kiad.'!E53+'2.Hiv.kiad.'!E53+'3. sz.ovi kiad.'!E53)</f>
        <v>0</v>
      </c>
      <c r="F53" s="50">
        <f>SUM('1. Önk kiad.'!F53+'2.Hiv.kiad.'!F53+'3. sz.ovi kiad.'!F53)</f>
        <v>0</v>
      </c>
      <c r="G53" s="50">
        <f t="shared" si="2"/>
        <v>0</v>
      </c>
      <c r="H53" s="50">
        <f t="shared" si="3"/>
        <v>602000</v>
      </c>
    </row>
    <row r="54" spans="1:8" ht="15">
      <c r="A54" s="62" t="s">
        <v>435</v>
      </c>
      <c r="B54" s="52" t="s">
        <v>198</v>
      </c>
      <c r="C54" s="50">
        <f>SUM('1. Önk kiad.'!C54+'2.Hiv.kiad.'!C54+'3. sz.ovi kiad.'!C54)</f>
        <v>0</v>
      </c>
      <c r="D54" s="50">
        <f>SUM('1. Önk kiad.'!D54+'2.Hiv.kiad.'!D54+'3. sz.ovi kiad.'!D54)</f>
        <v>0</v>
      </c>
      <c r="E54" s="50">
        <f>SUM('1. Önk kiad.'!E54+'2.Hiv.kiad.'!E54+'3. sz.ovi kiad.'!E54)</f>
        <v>0</v>
      </c>
      <c r="F54" s="50">
        <f>SUM('1. Önk kiad.'!F54+'2.Hiv.kiad.'!F54+'3. sz.ovi kiad.'!F54)</f>
        <v>0</v>
      </c>
      <c r="G54" s="50">
        <f t="shared" si="2"/>
        <v>0</v>
      </c>
      <c r="H54" s="50">
        <f t="shared" si="3"/>
        <v>0</v>
      </c>
    </row>
    <row r="55" spans="1:8" ht="15">
      <c r="A55" s="62" t="s">
        <v>436</v>
      </c>
      <c r="B55" s="52" t="s">
        <v>199</v>
      </c>
      <c r="C55" s="50">
        <f>SUM('1. Önk kiad.'!C55+'2.Hiv.kiad.'!C55+'3. sz.ovi kiad.'!C55)</f>
        <v>0</v>
      </c>
      <c r="D55" s="50">
        <f>SUM('1. Önk kiad.'!D55+'2.Hiv.kiad.'!D55+'3. sz.ovi kiad.'!D55)</f>
        <v>0</v>
      </c>
      <c r="E55" s="50">
        <f>SUM('1. Önk kiad.'!E55+'2.Hiv.kiad.'!E55+'3. sz.ovi kiad.'!E55)</f>
        <v>0</v>
      </c>
      <c r="F55" s="50">
        <f>SUM('1. Önk kiad.'!F55+'2.Hiv.kiad.'!F55+'3. sz.ovi kiad.'!F55)</f>
        <v>0</v>
      </c>
      <c r="G55" s="50">
        <f t="shared" si="2"/>
        <v>0</v>
      </c>
      <c r="H55" s="50">
        <f t="shared" si="3"/>
        <v>0</v>
      </c>
    </row>
    <row r="56" spans="1:8" ht="15">
      <c r="A56" s="62" t="s">
        <v>437</v>
      </c>
      <c r="B56" s="52" t="s">
        <v>200</v>
      </c>
      <c r="C56" s="50">
        <f>SUM('1. Önk kiad.'!C56+'2.Hiv.kiad.'!C56+'3. sz.ovi kiad.'!C56)</f>
        <v>0</v>
      </c>
      <c r="D56" s="50">
        <f>SUM('1. Önk kiad.'!D56+'2.Hiv.kiad.'!D56+'3. sz.ovi kiad.'!D56)</f>
        <v>0</v>
      </c>
      <c r="E56" s="50">
        <f>SUM('1. Önk kiad.'!E56+'2.Hiv.kiad.'!E56+'3. sz.ovi kiad.'!E56)</f>
        <v>0</v>
      </c>
      <c r="F56" s="50">
        <f>SUM('1. Önk kiad.'!F56+'2.Hiv.kiad.'!F56+'3. sz.ovi kiad.'!F56)</f>
        <v>0</v>
      </c>
      <c r="G56" s="50">
        <f t="shared" si="2"/>
        <v>0</v>
      </c>
      <c r="H56" s="50">
        <f t="shared" si="3"/>
        <v>0</v>
      </c>
    </row>
    <row r="57" spans="1:8" ht="15">
      <c r="A57" s="15" t="s">
        <v>438</v>
      </c>
      <c r="B57" s="52" t="s">
        <v>201</v>
      </c>
      <c r="C57" s="50">
        <f>SUM('1. Önk kiad.'!C57+'2.Hiv.kiad.'!C57+'3. sz.ovi kiad.'!C57)</f>
        <v>0</v>
      </c>
      <c r="D57" s="50">
        <f>SUM('1. Önk kiad.'!D57+'2.Hiv.kiad.'!D57+'3. sz.ovi kiad.'!D57)</f>
        <v>0</v>
      </c>
      <c r="E57" s="50">
        <f>SUM('1. Önk kiad.'!E57+'2.Hiv.kiad.'!E57+'3. sz.ovi kiad.'!E57)</f>
        <v>0</v>
      </c>
      <c r="F57" s="50">
        <f>SUM('1. Önk kiad.'!F57+'2.Hiv.kiad.'!F57+'3. sz.ovi kiad.'!F57)</f>
        <v>0</v>
      </c>
      <c r="G57" s="50">
        <f t="shared" si="2"/>
        <v>0</v>
      </c>
      <c r="H57" s="50">
        <f t="shared" si="3"/>
        <v>0</v>
      </c>
    </row>
    <row r="58" spans="1:8" ht="15">
      <c r="A58" s="15" t="s">
        <v>439</v>
      </c>
      <c r="B58" s="52" t="s">
        <v>202</v>
      </c>
      <c r="C58" s="50">
        <f>SUM('1. Önk kiad.'!C58+'2.Hiv.kiad.'!C58+'3. sz.ovi kiad.'!C58)</f>
        <v>0</v>
      </c>
      <c r="D58" s="50">
        <f>SUM('1. Önk kiad.'!D58+'2.Hiv.kiad.'!D58+'3. sz.ovi kiad.'!D58)</f>
        <v>0</v>
      </c>
      <c r="E58" s="50">
        <f>SUM('1. Önk kiad.'!E58+'2.Hiv.kiad.'!E58+'3. sz.ovi kiad.'!E58)</f>
        <v>0</v>
      </c>
      <c r="F58" s="50">
        <f>SUM('1. Önk kiad.'!F58+'2.Hiv.kiad.'!F58+'3. sz.ovi kiad.'!F58)</f>
        <v>0</v>
      </c>
      <c r="G58" s="50">
        <f t="shared" si="2"/>
        <v>0</v>
      </c>
      <c r="H58" s="50">
        <f t="shared" si="3"/>
        <v>0</v>
      </c>
    </row>
    <row r="59" spans="1:8" ht="15">
      <c r="A59" s="15" t="s">
        <v>440</v>
      </c>
      <c r="B59" s="52" t="s">
        <v>203</v>
      </c>
      <c r="C59" s="50">
        <f>SUM('1. Önk kiad.'!C59+'2.Hiv.kiad.'!C59+'3. sz.ovi kiad.'!C59)</f>
        <v>34597000</v>
      </c>
      <c r="D59" s="50">
        <f>SUM('1. Önk kiad.'!D59+'2.Hiv.kiad.'!D59+'3. sz.ovi kiad.'!D59)</f>
        <v>34597000</v>
      </c>
      <c r="E59" s="50">
        <f>SUM('1. Önk kiad.'!E59+'2.Hiv.kiad.'!E59+'3. sz.ovi kiad.'!E59)</f>
        <v>0</v>
      </c>
      <c r="F59" s="50">
        <f>SUM('1. Önk kiad.'!F59+'2.Hiv.kiad.'!F59+'3. sz.ovi kiad.'!F59)</f>
        <v>0</v>
      </c>
      <c r="G59" s="50">
        <f t="shared" si="2"/>
        <v>34597000</v>
      </c>
      <c r="H59" s="50">
        <f t="shared" si="3"/>
        <v>34597000</v>
      </c>
    </row>
    <row r="60" spans="1:8" s="214" customFormat="1" ht="15">
      <c r="A60" s="14" t="s">
        <v>415</v>
      </c>
      <c r="B60" s="56" t="s">
        <v>204</v>
      </c>
      <c r="C60" s="50">
        <f>SUM('1. Önk kiad.'!C60+'2.Hiv.kiad.'!C60+'3. sz.ovi kiad.'!C60)</f>
        <v>34597000</v>
      </c>
      <c r="D60" s="50">
        <f>SUM('1. Önk kiad.'!D60+'2.Hiv.kiad.'!D60+'3. sz.ovi kiad.'!D60)</f>
        <v>35199000</v>
      </c>
      <c r="E60" s="50">
        <f>SUM('1. Önk kiad.'!E60+'2.Hiv.kiad.'!E60+'3. sz.ovi kiad.'!E60)</f>
        <v>0</v>
      </c>
      <c r="F60" s="50">
        <f>SUM('1. Önk kiad.'!F60+'2.Hiv.kiad.'!F60+'3. sz.ovi kiad.'!F60)</f>
        <v>0</v>
      </c>
      <c r="G60" s="50">
        <f t="shared" si="2"/>
        <v>34597000</v>
      </c>
      <c r="H60" s="50">
        <f t="shared" si="3"/>
        <v>35199000</v>
      </c>
    </row>
    <row r="61" spans="1:8" ht="15">
      <c r="A61" s="77" t="s">
        <v>441</v>
      </c>
      <c r="B61" s="52" t="s">
        <v>205</v>
      </c>
      <c r="C61" s="50">
        <f>SUM('1. Önk kiad.'!C61+'2.Hiv.kiad.'!C61+'3. sz.ovi kiad.'!C61)</f>
        <v>0</v>
      </c>
      <c r="D61" s="50">
        <f>SUM('1. Önk kiad.'!D61+'2.Hiv.kiad.'!D61+'3. sz.ovi kiad.'!D61)</f>
        <v>0</v>
      </c>
      <c r="E61" s="50">
        <f>SUM('1. Önk kiad.'!E61+'2.Hiv.kiad.'!E61+'3. sz.ovi kiad.'!E61)</f>
        <v>0</v>
      </c>
      <c r="F61" s="50">
        <f>SUM('1. Önk kiad.'!F61+'2.Hiv.kiad.'!F61+'3. sz.ovi kiad.'!F61)</f>
        <v>0</v>
      </c>
      <c r="G61" s="50">
        <f t="shared" si="2"/>
        <v>0</v>
      </c>
      <c r="H61" s="50">
        <f t="shared" si="3"/>
        <v>0</v>
      </c>
    </row>
    <row r="62" spans="1:8" ht="15">
      <c r="A62" s="63" t="s">
        <v>206</v>
      </c>
      <c r="B62" s="52" t="s">
        <v>207</v>
      </c>
      <c r="C62" s="50">
        <f>SUM('1. Önk kiad.'!C62+'2.Hiv.kiad.'!C62+'3. sz.ovi kiad.'!C62)</f>
        <v>0</v>
      </c>
      <c r="D62" s="50">
        <f>SUM('1. Önk kiad.'!D62+'2.Hiv.kiad.'!D62+'3. sz.ovi kiad.'!D62)</f>
        <v>1452846</v>
      </c>
      <c r="E62" s="50">
        <f>SUM('1. Önk kiad.'!E62+'2.Hiv.kiad.'!E62+'3. sz.ovi kiad.'!E62)</f>
        <v>0</v>
      </c>
      <c r="F62" s="50">
        <f>SUM('1. Önk kiad.'!F62+'2.Hiv.kiad.'!F62+'3. sz.ovi kiad.'!F62)</f>
        <v>0</v>
      </c>
      <c r="G62" s="50">
        <f t="shared" si="2"/>
        <v>0</v>
      </c>
      <c r="H62" s="50">
        <f t="shared" si="3"/>
        <v>1452846</v>
      </c>
    </row>
    <row r="63" spans="1:8" ht="30.75">
      <c r="A63" s="63" t="s">
        <v>208</v>
      </c>
      <c r="B63" s="52" t="s">
        <v>209</v>
      </c>
      <c r="C63" s="50">
        <f>SUM('1. Önk kiad.'!C63+'2.Hiv.kiad.'!C63+'3. sz.ovi kiad.'!C63)</f>
        <v>0</v>
      </c>
      <c r="D63" s="50">
        <f>SUM('1. Önk kiad.'!D63+'2.Hiv.kiad.'!D63+'3. sz.ovi kiad.'!D63)</f>
        <v>0</v>
      </c>
      <c r="E63" s="50">
        <f>SUM('1. Önk kiad.'!E63+'2.Hiv.kiad.'!E63+'3. sz.ovi kiad.'!E63)</f>
        <v>0</v>
      </c>
      <c r="F63" s="50">
        <f>SUM('1. Önk kiad.'!F63+'2.Hiv.kiad.'!F63+'3. sz.ovi kiad.'!F63)</f>
        <v>0</v>
      </c>
      <c r="G63" s="50">
        <f t="shared" si="2"/>
        <v>0</v>
      </c>
      <c r="H63" s="50">
        <f t="shared" si="3"/>
        <v>0</v>
      </c>
    </row>
    <row r="64" spans="1:8" ht="30.75">
      <c r="A64" s="63" t="s">
        <v>416</v>
      </c>
      <c r="B64" s="52" t="s">
        <v>210</v>
      </c>
      <c r="C64" s="50">
        <f>SUM('1. Önk kiad.'!C64+'2.Hiv.kiad.'!C64+'3. sz.ovi kiad.'!C64)</f>
        <v>0</v>
      </c>
      <c r="D64" s="50">
        <f>SUM('1. Önk kiad.'!D64+'2.Hiv.kiad.'!D64+'3. sz.ovi kiad.'!D64)</f>
        <v>0</v>
      </c>
      <c r="E64" s="50">
        <f>SUM('1. Önk kiad.'!E64+'2.Hiv.kiad.'!E64+'3. sz.ovi kiad.'!E64)</f>
        <v>0</v>
      </c>
      <c r="F64" s="50">
        <f>SUM('1. Önk kiad.'!F64+'2.Hiv.kiad.'!F64+'3. sz.ovi kiad.'!F64)</f>
        <v>0</v>
      </c>
      <c r="G64" s="50">
        <f t="shared" si="2"/>
        <v>0</v>
      </c>
      <c r="H64" s="50">
        <f t="shared" si="3"/>
        <v>0</v>
      </c>
    </row>
    <row r="65" spans="1:8" ht="30.75">
      <c r="A65" s="63" t="s">
        <v>442</v>
      </c>
      <c r="B65" s="52" t="s">
        <v>211</v>
      </c>
      <c r="C65" s="50">
        <f>SUM('1. Önk kiad.'!C65+'2.Hiv.kiad.'!C65+'3. sz.ovi kiad.'!C65)</f>
        <v>0</v>
      </c>
      <c r="D65" s="50">
        <f>SUM('1. Önk kiad.'!D65+'2.Hiv.kiad.'!D65+'3. sz.ovi kiad.'!D65)</f>
        <v>0</v>
      </c>
      <c r="E65" s="50">
        <f>SUM('1. Önk kiad.'!E65+'2.Hiv.kiad.'!E65+'3. sz.ovi kiad.'!E65)</f>
        <v>0</v>
      </c>
      <c r="F65" s="50">
        <f>SUM('1. Önk kiad.'!F65+'2.Hiv.kiad.'!F65+'3. sz.ovi kiad.'!F65)</f>
        <v>0</v>
      </c>
      <c r="G65" s="50">
        <f t="shared" si="2"/>
        <v>0</v>
      </c>
      <c r="H65" s="50">
        <f t="shared" si="3"/>
        <v>0</v>
      </c>
    </row>
    <row r="66" spans="1:8" ht="15">
      <c r="A66" s="63" t="s">
        <v>417</v>
      </c>
      <c r="B66" s="52" t="s">
        <v>212</v>
      </c>
      <c r="C66" s="50">
        <f>SUM('1. Önk kiad.'!C66+'2.Hiv.kiad.'!C66+'3. sz.ovi kiad.'!C66)</f>
        <v>0</v>
      </c>
      <c r="D66" s="50">
        <f>SUM('1. Önk kiad.'!D66+'2.Hiv.kiad.'!D66+'3. sz.ovi kiad.'!D66)</f>
        <v>0</v>
      </c>
      <c r="E66" s="50">
        <f>SUM('1. Önk kiad.'!E66+'2.Hiv.kiad.'!E66+'3. sz.ovi kiad.'!E66)</f>
        <v>0</v>
      </c>
      <c r="F66" s="50">
        <f>SUM('1. Önk kiad.'!F66+'2.Hiv.kiad.'!F66+'3. sz.ovi kiad.'!F66)</f>
        <v>0</v>
      </c>
      <c r="G66" s="50">
        <f t="shared" si="2"/>
        <v>0</v>
      </c>
      <c r="H66" s="50">
        <f t="shared" si="3"/>
        <v>0</v>
      </c>
    </row>
    <row r="67" spans="1:8" ht="30.75">
      <c r="A67" s="63" t="s">
        <v>443</v>
      </c>
      <c r="B67" s="52" t="s">
        <v>213</v>
      </c>
      <c r="C67" s="50">
        <f>SUM('1. Önk kiad.'!C67+'2.Hiv.kiad.'!C67+'3. sz.ovi kiad.'!C67)</f>
        <v>0</v>
      </c>
      <c r="D67" s="50">
        <f>SUM('1. Önk kiad.'!D67+'2.Hiv.kiad.'!D67+'3. sz.ovi kiad.'!D67)</f>
        <v>0</v>
      </c>
      <c r="E67" s="50">
        <f>SUM('1. Önk kiad.'!E67+'2.Hiv.kiad.'!E67+'3. sz.ovi kiad.'!E67)</f>
        <v>0</v>
      </c>
      <c r="F67" s="50">
        <f>SUM('1. Önk kiad.'!F67+'2.Hiv.kiad.'!F67+'3. sz.ovi kiad.'!F67)</f>
        <v>0</v>
      </c>
      <c r="G67" s="50">
        <f t="shared" si="2"/>
        <v>0</v>
      </c>
      <c r="H67" s="50">
        <f t="shared" si="3"/>
        <v>0</v>
      </c>
    </row>
    <row r="68" spans="1:8" ht="30.75">
      <c r="A68" s="63" t="s">
        <v>444</v>
      </c>
      <c r="B68" s="52" t="s">
        <v>214</v>
      </c>
      <c r="C68" s="50">
        <f>SUM('1. Önk kiad.'!C68+'2.Hiv.kiad.'!C68+'3. sz.ovi kiad.'!C68)</f>
        <v>0</v>
      </c>
      <c r="D68" s="50">
        <f>SUM('1. Önk kiad.'!D68+'2.Hiv.kiad.'!D68+'3. sz.ovi kiad.'!D68)</f>
        <v>0</v>
      </c>
      <c r="E68" s="50">
        <f>SUM('1. Önk kiad.'!E68+'2.Hiv.kiad.'!E68+'3. sz.ovi kiad.'!E68)</f>
        <v>0</v>
      </c>
      <c r="F68" s="50">
        <f>SUM('1. Önk kiad.'!F68+'2.Hiv.kiad.'!F68+'3. sz.ovi kiad.'!F68)</f>
        <v>0</v>
      </c>
      <c r="G68" s="50">
        <f t="shared" si="2"/>
        <v>0</v>
      </c>
      <c r="H68" s="50">
        <f t="shared" si="3"/>
        <v>0</v>
      </c>
    </row>
    <row r="69" spans="1:8" ht="15">
      <c r="A69" s="63" t="s">
        <v>215</v>
      </c>
      <c r="B69" s="52" t="s">
        <v>216</v>
      </c>
      <c r="C69" s="50">
        <f>SUM('1. Önk kiad.'!C69+'2.Hiv.kiad.'!C69+'3. sz.ovi kiad.'!C69)</f>
        <v>0</v>
      </c>
      <c r="D69" s="50">
        <f>SUM('1. Önk kiad.'!D69+'2.Hiv.kiad.'!D69+'3. sz.ovi kiad.'!D69)</f>
        <v>0</v>
      </c>
      <c r="E69" s="50">
        <f>SUM('1. Önk kiad.'!E69+'2.Hiv.kiad.'!E69+'3. sz.ovi kiad.'!E69)</f>
        <v>0</v>
      </c>
      <c r="F69" s="50">
        <f>SUM('1. Önk kiad.'!F69+'2.Hiv.kiad.'!F69+'3. sz.ovi kiad.'!F69)</f>
        <v>0</v>
      </c>
      <c r="G69" s="50">
        <f t="shared" si="2"/>
        <v>0</v>
      </c>
      <c r="H69" s="50">
        <f t="shared" si="3"/>
        <v>0</v>
      </c>
    </row>
    <row r="70" spans="1:8" ht="15">
      <c r="A70" s="64" t="s">
        <v>217</v>
      </c>
      <c r="B70" s="52" t="s">
        <v>218</v>
      </c>
      <c r="C70" s="50">
        <f>SUM('1. Önk kiad.'!C70+'2.Hiv.kiad.'!C70+'3. sz.ovi kiad.'!C70)</f>
        <v>0</v>
      </c>
      <c r="D70" s="50">
        <f>SUM('1. Önk kiad.'!D70+'2.Hiv.kiad.'!D70+'3. sz.ovi kiad.'!D70)</f>
        <v>0</v>
      </c>
      <c r="E70" s="50">
        <f>SUM('1. Önk kiad.'!E70+'2.Hiv.kiad.'!E70+'3. sz.ovi kiad.'!E70)</f>
        <v>0</v>
      </c>
      <c r="F70" s="50">
        <f>SUM('1. Önk kiad.'!F70+'2.Hiv.kiad.'!F70+'3. sz.ovi kiad.'!F70)</f>
        <v>0</v>
      </c>
      <c r="G70" s="50">
        <f t="shared" si="2"/>
        <v>0</v>
      </c>
      <c r="H70" s="50">
        <f t="shared" si="3"/>
        <v>0</v>
      </c>
    </row>
    <row r="71" spans="1:8" ht="15">
      <c r="A71" s="63" t="s">
        <v>445</v>
      </c>
      <c r="B71" s="52" t="s">
        <v>219</v>
      </c>
      <c r="C71" s="50">
        <f>SUM('1. Önk kiad.'!C71+'2.Hiv.kiad.'!C71+'3. sz.ovi kiad.'!C71)</f>
        <v>0</v>
      </c>
      <c r="D71" s="50">
        <f>SUM('1. Önk kiad.'!D71+'2.Hiv.kiad.'!D71+'3. sz.ovi kiad.'!D71)</f>
        <v>0</v>
      </c>
      <c r="E71" s="50">
        <f>SUM('1. Önk kiad.'!E71+'2.Hiv.kiad.'!E71+'3. sz.ovi kiad.'!E71)</f>
        <v>0</v>
      </c>
      <c r="F71" s="50">
        <f>SUM('1. Önk kiad.'!F71+'2.Hiv.kiad.'!F71+'3. sz.ovi kiad.'!F71)</f>
        <v>0</v>
      </c>
      <c r="G71" s="50">
        <f aca="true" t="shared" si="4" ref="G71:G102">SUM(C71+E71)</f>
        <v>0</v>
      </c>
      <c r="H71" s="50">
        <f aca="true" t="shared" si="5" ref="H71:H102">SUM(D71+F71)</f>
        <v>0</v>
      </c>
    </row>
    <row r="72" spans="1:8" ht="15">
      <c r="A72" s="63"/>
      <c r="B72" s="52" t="s">
        <v>220</v>
      </c>
      <c r="C72" s="50">
        <f>SUM('1. Önk kiad.'!C72+'2.Hiv.kiad.'!C72+'3. sz.ovi kiad.'!C72)</f>
        <v>32171660</v>
      </c>
      <c r="D72" s="50">
        <f>SUM('1. Önk kiad.'!D72+'2.Hiv.kiad.'!D72+'3. sz.ovi kiad.'!D72)</f>
        <v>32171660</v>
      </c>
      <c r="E72" s="50">
        <f>SUM('1. Önk kiad.'!E72+'2.Hiv.kiad.'!E72+'3. sz.ovi kiad.'!E72)</f>
        <v>0</v>
      </c>
      <c r="F72" s="50">
        <f>SUM('1. Önk kiad.'!F72+'2.Hiv.kiad.'!F72+'3. sz.ovi kiad.'!F72)</f>
        <v>0</v>
      </c>
      <c r="G72" s="50">
        <f t="shared" si="4"/>
        <v>32171660</v>
      </c>
      <c r="H72" s="50">
        <f t="shared" si="5"/>
        <v>32171660</v>
      </c>
    </row>
    <row r="73" spans="1:8" ht="15">
      <c r="A73" s="64" t="s">
        <v>71</v>
      </c>
      <c r="B73" s="52" t="s">
        <v>456</v>
      </c>
      <c r="C73" s="50">
        <f>SUM('1. Önk kiad.'!C73+'2.Hiv.kiad.'!C73+'3. sz.ovi kiad.'!C73)</f>
        <v>15006325</v>
      </c>
      <c r="D73" s="50">
        <f>SUM('1. Önk kiad.'!D73+'2.Hiv.kiad.'!D73+'3. sz.ovi kiad.'!D73)</f>
        <v>3435797</v>
      </c>
      <c r="E73" s="50">
        <f>SUM('1. Önk kiad.'!E73+'2.Hiv.kiad.'!E73+'3. sz.ovi kiad.'!E73)</f>
        <v>0</v>
      </c>
      <c r="F73" s="50">
        <f>SUM('1. Önk kiad.'!F73+'2.Hiv.kiad.'!F73+'3. sz.ovi kiad.'!F73)</f>
        <v>0</v>
      </c>
      <c r="G73" s="50">
        <f t="shared" si="4"/>
        <v>15006325</v>
      </c>
      <c r="H73" s="50">
        <f t="shared" si="5"/>
        <v>3435797</v>
      </c>
    </row>
    <row r="74" spans="1:8" ht="15">
      <c r="A74" s="64" t="s">
        <v>72</v>
      </c>
      <c r="B74" s="52" t="s">
        <v>456</v>
      </c>
      <c r="C74" s="50">
        <f>SUM('1. Önk kiad.'!C74+'2.Hiv.kiad.'!C74+'3. sz.ovi kiad.'!C74)</f>
        <v>0</v>
      </c>
      <c r="D74" s="50">
        <f>SUM('1. Önk kiad.'!D74+'2.Hiv.kiad.'!D74+'3. sz.ovi kiad.'!D74)</f>
        <v>0</v>
      </c>
      <c r="E74" s="50">
        <f>SUM('1. Önk kiad.'!E74+'2.Hiv.kiad.'!E74+'3. sz.ovi kiad.'!E74)</f>
        <v>0</v>
      </c>
      <c r="F74" s="50">
        <f>SUM('1. Önk kiad.'!F74+'2.Hiv.kiad.'!F74+'3. sz.ovi kiad.'!F74)</f>
        <v>0</v>
      </c>
      <c r="G74" s="50">
        <f t="shared" si="4"/>
        <v>0</v>
      </c>
      <c r="H74" s="50">
        <f t="shared" si="5"/>
        <v>0</v>
      </c>
    </row>
    <row r="75" spans="1:8" s="214" customFormat="1" ht="15">
      <c r="A75" s="14" t="s">
        <v>418</v>
      </c>
      <c r="B75" s="56" t="s">
        <v>221</v>
      </c>
      <c r="C75" s="50">
        <f>SUM('1. Önk kiad.'!C75+'2.Hiv.kiad.'!C75+'3. sz.ovi kiad.'!C75)</f>
        <v>47177985</v>
      </c>
      <c r="D75" s="50">
        <f>SUM('1. Önk kiad.'!D75+'2.Hiv.kiad.'!D75+'3. sz.ovi kiad.'!D75)</f>
        <v>35607457</v>
      </c>
      <c r="E75" s="50">
        <f>SUM('1. Önk kiad.'!E75+'2.Hiv.kiad.'!E75+'3. sz.ovi kiad.'!E75)</f>
        <v>0</v>
      </c>
      <c r="F75" s="50">
        <f>SUM('1. Önk kiad.'!F75+'2.Hiv.kiad.'!F75+'3. sz.ovi kiad.'!F75)</f>
        <v>0</v>
      </c>
      <c r="G75" s="50">
        <f t="shared" si="4"/>
        <v>47177985</v>
      </c>
      <c r="H75" s="50">
        <f t="shared" si="5"/>
        <v>35607457</v>
      </c>
    </row>
    <row r="76" spans="1:8" ht="15">
      <c r="A76" s="30" t="s">
        <v>62</v>
      </c>
      <c r="B76" s="65"/>
      <c r="C76" s="50">
        <f>SUM('1. Önk kiad.'!C76+'2.Hiv.kiad.'!C76+'3. sz.ovi kiad.'!C76)</f>
        <v>0</v>
      </c>
      <c r="D76" s="50">
        <f>SUM('1. Önk kiad.'!D76+'2.Hiv.kiad.'!D76+'3. sz.ovi kiad.'!D76)</f>
        <v>0</v>
      </c>
      <c r="E76" s="50">
        <f>SUM('1. Önk kiad.'!E76+'2.Hiv.kiad.'!E76+'3. sz.ovi kiad.'!E76)</f>
        <v>0</v>
      </c>
      <c r="F76" s="50">
        <f>SUM('1. Önk kiad.'!F76+'2.Hiv.kiad.'!F76+'3. sz.ovi kiad.'!F76)</f>
        <v>0</v>
      </c>
      <c r="G76" s="50">
        <f t="shared" si="4"/>
        <v>0</v>
      </c>
      <c r="H76" s="50">
        <f t="shared" si="5"/>
        <v>0</v>
      </c>
    </row>
    <row r="77" spans="1:8" ht="15">
      <c r="A77" s="66" t="s">
        <v>222</v>
      </c>
      <c r="B77" s="52" t="s">
        <v>223</v>
      </c>
      <c r="C77" s="50">
        <f>SUM('1. Önk kiad.'!C77+'2.Hiv.kiad.'!C77+'3. sz.ovi kiad.'!C77)</f>
        <v>0</v>
      </c>
      <c r="D77" s="50">
        <f>SUM('1. Önk kiad.'!D77+'2.Hiv.kiad.'!D77+'3. sz.ovi kiad.'!D77)</f>
        <v>73215</v>
      </c>
      <c r="E77" s="50">
        <f>SUM('1. Önk kiad.'!E77+'2.Hiv.kiad.'!E77+'3. sz.ovi kiad.'!E77)</f>
        <v>0</v>
      </c>
      <c r="F77" s="50">
        <f>SUM('1. Önk kiad.'!F77+'2.Hiv.kiad.'!F77+'3. sz.ovi kiad.'!F77)</f>
        <v>0</v>
      </c>
      <c r="G77" s="50">
        <f t="shared" si="4"/>
        <v>0</v>
      </c>
      <c r="H77" s="50">
        <f t="shared" si="5"/>
        <v>73215</v>
      </c>
    </row>
    <row r="78" spans="1:8" ht="15">
      <c r="A78" s="66" t="s">
        <v>446</v>
      </c>
      <c r="B78" s="52" t="s">
        <v>224</v>
      </c>
      <c r="C78" s="50">
        <f>SUM('1. Önk kiad.'!C78+'2.Hiv.kiad.'!C78+'3. sz.ovi kiad.'!C78)</f>
        <v>0</v>
      </c>
      <c r="D78" s="50">
        <f>SUM('1. Önk kiad.'!D78+'2.Hiv.kiad.'!D78+'3. sz.ovi kiad.'!D78)</f>
        <v>0</v>
      </c>
      <c r="E78" s="50">
        <f>SUM('1. Önk kiad.'!E78+'2.Hiv.kiad.'!E78+'3. sz.ovi kiad.'!E78)</f>
        <v>281552878</v>
      </c>
      <c r="F78" s="50">
        <f>SUM('1. Önk kiad.'!F78+'2.Hiv.kiad.'!F78+'3. sz.ovi kiad.'!F78)</f>
        <v>270552878</v>
      </c>
      <c r="G78" s="50">
        <f t="shared" si="4"/>
        <v>281552878</v>
      </c>
      <c r="H78" s="50">
        <f t="shared" si="5"/>
        <v>270552878</v>
      </c>
    </row>
    <row r="79" spans="1:8" ht="15">
      <c r="A79" s="66" t="s">
        <v>225</v>
      </c>
      <c r="B79" s="52" t="s">
        <v>226</v>
      </c>
      <c r="C79" s="50">
        <f>SUM('1. Önk kiad.'!C79+'2.Hiv.kiad.'!C79+'3. sz.ovi kiad.'!C79)</f>
        <v>0</v>
      </c>
      <c r="D79" s="50">
        <f>SUM('1. Önk kiad.'!D79+'2.Hiv.kiad.'!D79+'3. sz.ovi kiad.'!D79)</f>
        <v>0</v>
      </c>
      <c r="E79" s="50">
        <f>SUM('1. Önk kiad.'!E79+'2.Hiv.kiad.'!E79+'3. sz.ovi kiad.'!E79)</f>
        <v>0</v>
      </c>
      <c r="F79" s="50">
        <f>SUM('1. Önk kiad.'!F79+'2.Hiv.kiad.'!F79+'3. sz.ovi kiad.'!F79)</f>
        <v>0</v>
      </c>
      <c r="G79" s="50">
        <f t="shared" si="4"/>
        <v>0</v>
      </c>
      <c r="H79" s="50">
        <f t="shared" si="5"/>
        <v>0</v>
      </c>
    </row>
    <row r="80" spans="1:8" ht="15">
      <c r="A80" s="66" t="s">
        <v>227</v>
      </c>
      <c r="B80" s="52" t="s">
        <v>228</v>
      </c>
      <c r="C80" s="50">
        <f>SUM('1. Önk kiad.'!C80+'2.Hiv.kiad.'!C80+'3. sz.ovi kiad.'!C80)</f>
        <v>4610000</v>
      </c>
      <c r="D80" s="50">
        <f>SUM('1. Önk kiad.'!D80+'2.Hiv.kiad.'!D80+'3. sz.ovi kiad.'!D80)</f>
        <v>1810000</v>
      </c>
      <c r="E80" s="50">
        <f>SUM('1. Önk kiad.'!E80+'2.Hiv.kiad.'!E80+'3. sz.ovi kiad.'!E80)</f>
        <v>1260000</v>
      </c>
      <c r="F80" s="50">
        <f>SUM('1. Önk kiad.'!F80+'2.Hiv.kiad.'!F80+'3. sz.ovi kiad.'!F80)</f>
        <v>8054150</v>
      </c>
      <c r="G80" s="50">
        <f t="shared" si="4"/>
        <v>5870000</v>
      </c>
      <c r="H80" s="50">
        <f t="shared" si="5"/>
        <v>9864150</v>
      </c>
    </row>
    <row r="81" spans="1:8" ht="15">
      <c r="A81" s="58" t="s">
        <v>229</v>
      </c>
      <c r="B81" s="52" t="s">
        <v>230</v>
      </c>
      <c r="C81" s="50">
        <f>SUM('1. Önk kiad.'!C81+'2.Hiv.kiad.'!C81+'3. sz.ovi kiad.'!C81)</f>
        <v>0</v>
      </c>
      <c r="D81" s="50">
        <f>SUM('1. Önk kiad.'!D81+'2.Hiv.kiad.'!D81+'3. sz.ovi kiad.'!D81)</f>
        <v>0</v>
      </c>
      <c r="E81" s="50">
        <f>SUM('1. Önk kiad.'!E81+'2.Hiv.kiad.'!E81+'3. sz.ovi kiad.'!E81)</f>
        <v>0</v>
      </c>
      <c r="F81" s="50">
        <f>SUM('1. Önk kiad.'!F81+'2.Hiv.kiad.'!F81+'3. sz.ovi kiad.'!F81)</f>
        <v>0</v>
      </c>
      <c r="G81" s="50">
        <f t="shared" si="4"/>
        <v>0</v>
      </c>
      <c r="H81" s="50">
        <f t="shared" si="5"/>
        <v>0</v>
      </c>
    </row>
    <row r="82" spans="1:8" ht="15">
      <c r="A82" s="58" t="s">
        <v>231</v>
      </c>
      <c r="B82" s="52" t="s">
        <v>232</v>
      </c>
      <c r="C82" s="50">
        <f>SUM('1. Önk kiad.'!C82+'2.Hiv.kiad.'!C82+'3. sz.ovi kiad.'!C82)</f>
        <v>0</v>
      </c>
      <c r="D82" s="50">
        <f>SUM('1. Önk kiad.'!D82+'2.Hiv.kiad.'!D82+'3. sz.ovi kiad.'!D82)</f>
        <v>0</v>
      </c>
      <c r="E82" s="50">
        <f>SUM('1. Önk kiad.'!E82+'2.Hiv.kiad.'!E82+'3. sz.ovi kiad.'!E82)</f>
        <v>0</v>
      </c>
      <c r="F82" s="50">
        <f>SUM('1. Önk kiad.'!F82+'2.Hiv.kiad.'!F82+'3. sz.ovi kiad.'!F82)</f>
        <v>0</v>
      </c>
      <c r="G82" s="50">
        <f t="shared" si="4"/>
        <v>0</v>
      </c>
      <c r="H82" s="50">
        <f t="shared" si="5"/>
        <v>0</v>
      </c>
    </row>
    <row r="83" spans="1:8" ht="15">
      <c r="A83" s="58" t="s">
        <v>233</v>
      </c>
      <c r="B83" s="52" t="s">
        <v>234</v>
      </c>
      <c r="C83" s="50">
        <f>SUM('1. Önk kiad.'!C83+'2.Hiv.kiad.'!C83+'3. sz.ovi kiad.'!C83)</f>
        <v>1108000</v>
      </c>
      <c r="D83" s="50">
        <f>SUM('1. Önk kiad.'!D83+'2.Hiv.kiad.'!D83+'3. sz.ovi kiad.'!D83)</f>
        <v>838000</v>
      </c>
      <c r="E83" s="50">
        <f>SUM('1. Önk kiad.'!E83+'2.Hiv.kiad.'!E83+'3. sz.ovi kiad.'!E83)</f>
        <v>76359276</v>
      </c>
      <c r="F83" s="50">
        <f>SUM('1. Önk kiad.'!F83+'2.Hiv.kiad.'!F83+'3. sz.ovi kiad.'!F83)</f>
        <v>76359276</v>
      </c>
      <c r="G83" s="50">
        <f t="shared" si="4"/>
        <v>77467276</v>
      </c>
      <c r="H83" s="50">
        <f t="shared" si="5"/>
        <v>77197276</v>
      </c>
    </row>
    <row r="84" spans="1:8" s="214" customFormat="1" ht="15">
      <c r="A84" s="67" t="s">
        <v>419</v>
      </c>
      <c r="B84" s="56" t="s">
        <v>235</v>
      </c>
      <c r="C84" s="50">
        <f>SUM('1. Önk kiad.'!C84+'2.Hiv.kiad.'!C84+'3. sz.ovi kiad.'!C84)</f>
        <v>5718000</v>
      </c>
      <c r="D84" s="50">
        <f>SUM('1. Önk kiad.'!D84+'2.Hiv.kiad.'!D84+'3. sz.ovi kiad.'!D84)</f>
        <v>2721215</v>
      </c>
      <c r="E84" s="50">
        <f>SUM('1. Önk kiad.'!E84+'2.Hiv.kiad.'!E84+'3. sz.ovi kiad.'!E84)</f>
        <v>359172154</v>
      </c>
      <c r="F84" s="50">
        <f>SUM('1. Önk kiad.'!F84+'2.Hiv.kiad.'!F84+'3. sz.ovi kiad.'!F84)</f>
        <v>354966304</v>
      </c>
      <c r="G84" s="50">
        <f t="shared" si="4"/>
        <v>364890154</v>
      </c>
      <c r="H84" s="50">
        <f t="shared" si="5"/>
        <v>357687519</v>
      </c>
    </row>
    <row r="85" spans="1:8" ht="15">
      <c r="A85" s="15" t="s">
        <v>236</v>
      </c>
      <c r="B85" s="52" t="s">
        <v>237</v>
      </c>
      <c r="C85" s="50">
        <f>SUM('1. Önk kiad.'!C85+'2.Hiv.kiad.'!C85+'3. sz.ovi kiad.'!C85)</f>
        <v>0</v>
      </c>
      <c r="D85" s="50">
        <f>SUM('1. Önk kiad.'!D85+'2.Hiv.kiad.'!D85+'3. sz.ovi kiad.'!D85)</f>
        <v>0</v>
      </c>
      <c r="E85" s="50">
        <f>SUM('1. Önk kiad.'!E85+'2.Hiv.kiad.'!E85+'3. sz.ovi kiad.'!E85)</f>
        <v>143177130</v>
      </c>
      <c r="F85" s="50">
        <f>SUM('1. Önk kiad.'!F85+'2.Hiv.kiad.'!F85+'3. sz.ovi kiad.'!F85)</f>
        <v>139259765</v>
      </c>
      <c r="G85" s="50">
        <f t="shared" si="4"/>
        <v>143177130</v>
      </c>
      <c r="H85" s="50">
        <f t="shared" si="5"/>
        <v>139259765</v>
      </c>
    </row>
    <row r="86" spans="1:8" ht="15">
      <c r="A86" s="15" t="s">
        <v>238</v>
      </c>
      <c r="B86" s="52" t="s">
        <v>239</v>
      </c>
      <c r="C86" s="50">
        <f>SUM('1. Önk kiad.'!C86+'2.Hiv.kiad.'!C86+'3. sz.ovi kiad.'!C86)</f>
        <v>0</v>
      </c>
      <c r="D86" s="50">
        <f>SUM('1. Önk kiad.'!D86+'2.Hiv.kiad.'!D86+'3. sz.ovi kiad.'!D86)</f>
        <v>0</v>
      </c>
      <c r="E86" s="50">
        <f>SUM('1. Önk kiad.'!E86+'2.Hiv.kiad.'!E86+'3. sz.ovi kiad.'!E86)</f>
        <v>0</v>
      </c>
      <c r="F86" s="50">
        <f>SUM('1. Önk kiad.'!F86+'2.Hiv.kiad.'!F86+'3. sz.ovi kiad.'!F86)</f>
        <v>0</v>
      </c>
      <c r="G86" s="50">
        <f t="shared" si="4"/>
        <v>0</v>
      </c>
      <c r="H86" s="50">
        <f t="shared" si="5"/>
        <v>0</v>
      </c>
    </row>
    <row r="87" spans="1:8" ht="15">
      <c r="A87" s="15" t="s">
        <v>240</v>
      </c>
      <c r="B87" s="52" t="s">
        <v>241</v>
      </c>
      <c r="C87" s="50">
        <f>SUM('1. Önk kiad.'!C87+'2.Hiv.kiad.'!C87+'3. sz.ovi kiad.'!C87)</f>
        <v>0</v>
      </c>
      <c r="D87" s="50">
        <f>SUM('1. Önk kiad.'!D87+'2.Hiv.kiad.'!D87+'3. sz.ovi kiad.'!D87)</f>
        <v>0</v>
      </c>
      <c r="E87" s="50">
        <f>SUM('1. Önk kiad.'!E87+'2.Hiv.kiad.'!E87+'3. sz.ovi kiad.'!E87)</f>
        <v>0</v>
      </c>
      <c r="F87" s="50">
        <f>SUM('1. Önk kiad.'!F87+'2.Hiv.kiad.'!F87+'3. sz.ovi kiad.'!F87)</f>
        <v>0</v>
      </c>
      <c r="G87" s="50">
        <f t="shared" si="4"/>
        <v>0</v>
      </c>
      <c r="H87" s="50">
        <f t="shared" si="5"/>
        <v>0</v>
      </c>
    </row>
    <row r="88" spans="1:8" ht="15">
      <c r="A88" s="15" t="s">
        <v>242</v>
      </c>
      <c r="B88" s="52" t="s">
        <v>243</v>
      </c>
      <c r="C88" s="50">
        <f>SUM('1. Önk kiad.'!C88+'2.Hiv.kiad.'!C88+'3. sz.ovi kiad.'!C88)</f>
        <v>0</v>
      </c>
      <c r="D88" s="50">
        <f>SUM('1. Önk kiad.'!D88+'2.Hiv.kiad.'!D88+'3. sz.ovi kiad.'!D88)</f>
        <v>0</v>
      </c>
      <c r="E88" s="50">
        <f>SUM('1. Önk kiad.'!E88+'2.Hiv.kiad.'!E88+'3. sz.ovi kiad.'!E88)</f>
        <v>36911558</v>
      </c>
      <c r="F88" s="50">
        <f>SUM('1. Önk kiad.'!F88+'2.Hiv.kiad.'!F88+'3. sz.ovi kiad.'!F88)</f>
        <v>36411558</v>
      </c>
      <c r="G88" s="50">
        <f t="shared" si="4"/>
        <v>36911558</v>
      </c>
      <c r="H88" s="50">
        <f t="shared" si="5"/>
        <v>36411558</v>
      </c>
    </row>
    <row r="89" spans="1:8" s="214" customFormat="1" ht="15">
      <c r="A89" s="14" t="s">
        <v>420</v>
      </c>
      <c r="B89" s="56" t="s">
        <v>244</v>
      </c>
      <c r="C89" s="50">
        <f>SUM('1. Önk kiad.'!C89+'2.Hiv.kiad.'!C89+'3. sz.ovi kiad.'!C89)</f>
        <v>0</v>
      </c>
      <c r="D89" s="50">
        <f>SUM('1. Önk kiad.'!D89+'2.Hiv.kiad.'!D89+'3. sz.ovi kiad.'!D89)</f>
        <v>0</v>
      </c>
      <c r="E89" s="50">
        <f>SUM('1. Önk kiad.'!E89+'2.Hiv.kiad.'!E89+'3. sz.ovi kiad.'!E89)</f>
        <v>180088688</v>
      </c>
      <c r="F89" s="50">
        <f>SUM('1. Önk kiad.'!F89+'2.Hiv.kiad.'!F89+'3. sz.ovi kiad.'!F89)</f>
        <v>175671323</v>
      </c>
      <c r="G89" s="50">
        <f t="shared" si="4"/>
        <v>180088688</v>
      </c>
      <c r="H89" s="50">
        <f t="shared" si="5"/>
        <v>175671323</v>
      </c>
    </row>
    <row r="90" spans="1:8" ht="30.75">
      <c r="A90" s="15" t="s">
        <v>245</v>
      </c>
      <c r="B90" s="52" t="s">
        <v>246</v>
      </c>
      <c r="C90" s="50">
        <f>SUM('1. Önk kiad.'!C90+'2.Hiv.kiad.'!C90+'3. sz.ovi kiad.'!C90)</f>
        <v>0</v>
      </c>
      <c r="D90" s="50">
        <f>SUM('1. Önk kiad.'!D90+'2.Hiv.kiad.'!D90+'3. sz.ovi kiad.'!D90)</f>
        <v>0</v>
      </c>
      <c r="E90" s="50">
        <f>SUM('1. Önk kiad.'!E90+'2.Hiv.kiad.'!E90+'3. sz.ovi kiad.'!E90)</f>
        <v>0</v>
      </c>
      <c r="F90" s="50">
        <f>SUM('1. Önk kiad.'!F90+'2.Hiv.kiad.'!F90+'3. sz.ovi kiad.'!F90)</f>
        <v>0</v>
      </c>
      <c r="G90" s="50">
        <f t="shared" si="4"/>
        <v>0</v>
      </c>
      <c r="H90" s="50">
        <f t="shared" si="5"/>
        <v>0</v>
      </c>
    </row>
    <row r="91" spans="1:8" ht="30.75">
      <c r="A91" s="15" t="s">
        <v>447</v>
      </c>
      <c r="B91" s="52" t="s">
        <v>247</v>
      </c>
      <c r="C91" s="50">
        <f>SUM('1. Önk kiad.'!C91+'2.Hiv.kiad.'!C91+'3. sz.ovi kiad.'!C91)</f>
        <v>0</v>
      </c>
      <c r="D91" s="50">
        <f>SUM('1. Önk kiad.'!D91+'2.Hiv.kiad.'!D91+'3. sz.ovi kiad.'!D91)</f>
        <v>0</v>
      </c>
      <c r="E91" s="50">
        <f>SUM('1. Önk kiad.'!E91+'2.Hiv.kiad.'!E91+'3. sz.ovi kiad.'!E91)</f>
        <v>0</v>
      </c>
      <c r="F91" s="50">
        <f>SUM('1. Önk kiad.'!F91+'2.Hiv.kiad.'!F91+'3. sz.ovi kiad.'!F91)</f>
        <v>0</v>
      </c>
      <c r="G91" s="50">
        <f t="shared" si="4"/>
        <v>0</v>
      </c>
      <c r="H91" s="50">
        <f t="shared" si="5"/>
        <v>0</v>
      </c>
    </row>
    <row r="92" spans="1:8" ht="30.75">
      <c r="A92" s="15" t="s">
        <v>448</v>
      </c>
      <c r="B92" s="52" t="s">
        <v>248</v>
      </c>
      <c r="C92" s="50">
        <f>SUM('1. Önk kiad.'!C92+'2.Hiv.kiad.'!C92+'3. sz.ovi kiad.'!C92)</f>
        <v>0</v>
      </c>
      <c r="D92" s="50">
        <f>SUM('1. Önk kiad.'!D92+'2.Hiv.kiad.'!D92+'3. sz.ovi kiad.'!D92)</f>
        <v>0</v>
      </c>
      <c r="E92" s="50">
        <f>SUM('1. Önk kiad.'!E92+'2.Hiv.kiad.'!E92+'3. sz.ovi kiad.'!E92)</f>
        <v>0</v>
      </c>
      <c r="F92" s="50">
        <f>SUM('1. Önk kiad.'!F92+'2.Hiv.kiad.'!F92+'3. sz.ovi kiad.'!F92)</f>
        <v>0</v>
      </c>
      <c r="G92" s="50">
        <f t="shared" si="4"/>
        <v>0</v>
      </c>
      <c r="H92" s="50">
        <f t="shared" si="5"/>
        <v>0</v>
      </c>
    </row>
    <row r="93" spans="1:8" ht="15">
      <c r="A93" s="15" t="s">
        <v>449</v>
      </c>
      <c r="B93" s="52" t="s">
        <v>249</v>
      </c>
      <c r="C93" s="50">
        <f>SUM('1. Önk kiad.'!C93+'2.Hiv.kiad.'!C93+'3. sz.ovi kiad.'!C93)</f>
        <v>0</v>
      </c>
      <c r="D93" s="50">
        <f>SUM('1. Önk kiad.'!D93+'2.Hiv.kiad.'!D93+'3. sz.ovi kiad.'!D93)</f>
        <v>0</v>
      </c>
      <c r="E93" s="50">
        <f>SUM('1. Önk kiad.'!E93+'2.Hiv.kiad.'!E93+'3. sz.ovi kiad.'!E93)</f>
        <v>0</v>
      </c>
      <c r="F93" s="50">
        <f>SUM('1. Önk kiad.'!F93+'2.Hiv.kiad.'!F93+'3. sz.ovi kiad.'!F93)</f>
        <v>0</v>
      </c>
      <c r="G93" s="50">
        <f t="shared" si="4"/>
        <v>0</v>
      </c>
      <c r="H93" s="50">
        <f t="shared" si="5"/>
        <v>0</v>
      </c>
    </row>
    <row r="94" spans="1:8" ht="30.75">
      <c r="A94" s="15" t="s">
        <v>450</v>
      </c>
      <c r="B94" s="52" t="s">
        <v>250</v>
      </c>
      <c r="C94" s="50">
        <f>SUM('1. Önk kiad.'!C94+'2.Hiv.kiad.'!C94+'3. sz.ovi kiad.'!C94)</f>
        <v>0</v>
      </c>
      <c r="D94" s="50">
        <f>SUM('1. Önk kiad.'!D94+'2.Hiv.kiad.'!D94+'3. sz.ovi kiad.'!D94)</f>
        <v>0</v>
      </c>
      <c r="E94" s="50">
        <f>SUM('1. Önk kiad.'!E94+'2.Hiv.kiad.'!E94+'3. sz.ovi kiad.'!E94)</f>
        <v>0</v>
      </c>
      <c r="F94" s="50">
        <f>SUM('1. Önk kiad.'!F94+'2.Hiv.kiad.'!F94+'3. sz.ovi kiad.'!F94)</f>
        <v>0</v>
      </c>
      <c r="G94" s="50">
        <f t="shared" si="4"/>
        <v>0</v>
      </c>
      <c r="H94" s="50">
        <f t="shared" si="5"/>
        <v>0</v>
      </c>
    </row>
    <row r="95" spans="1:8" ht="30.75">
      <c r="A95" s="15" t="s">
        <v>451</v>
      </c>
      <c r="B95" s="52" t="s">
        <v>251</v>
      </c>
      <c r="C95" s="50">
        <f>SUM('1. Önk kiad.'!C95+'2.Hiv.kiad.'!C95+'3. sz.ovi kiad.'!C95)</f>
        <v>0</v>
      </c>
      <c r="D95" s="50">
        <f>SUM('1. Önk kiad.'!D95+'2.Hiv.kiad.'!D95+'3. sz.ovi kiad.'!D95)</f>
        <v>0</v>
      </c>
      <c r="E95" s="50">
        <f>SUM('1. Önk kiad.'!E95+'2.Hiv.kiad.'!E95+'3. sz.ovi kiad.'!E95)</f>
        <v>0</v>
      </c>
      <c r="F95" s="50">
        <f>SUM('1. Önk kiad.'!F95+'2.Hiv.kiad.'!F95+'3. sz.ovi kiad.'!F95)</f>
        <v>0</v>
      </c>
      <c r="G95" s="50">
        <f t="shared" si="4"/>
        <v>0</v>
      </c>
      <c r="H95" s="50">
        <f t="shared" si="5"/>
        <v>0</v>
      </c>
    </row>
    <row r="96" spans="1:8" ht="15">
      <c r="A96" s="15" t="s">
        <v>252</v>
      </c>
      <c r="B96" s="52" t="s">
        <v>253</v>
      </c>
      <c r="C96" s="50">
        <f>SUM('1. Önk kiad.'!C96+'2.Hiv.kiad.'!C96+'3. sz.ovi kiad.'!C96)</f>
        <v>0</v>
      </c>
      <c r="D96" s="50">
        <f>SUM('1. Önk kiad.'!D96+'2.Hiv.kiad.'!D96+'3. sz.ovi kiad.'!D96)</f>
        <v>0</v>
      </c>
      <c r="E96" s="50">
        <f>SUM('1. Önk kiad.'!E96+'2.Hiv.kiad.'!E96+'3. sz.ovi kiad.'!E96)</f>
        <v>0</v>
      </c>
      <c r="F96" s="50">
        <f>SUM('1. Önk kiad.'!F96+'2.Hiv.kiad.'!F96+'3. sz.ovi kiad.'!F96)</f>
        <v>0</v>
      </c>
      <c r="G96" s="50">
        <f t="shared" si="4"/>
        <v>0</v>
      </c>
      <c r="H96" s="50">
        <f t="shared" si="5"/>
        <v>0</v>
      </c>
    </row>
    <row r="97" spans="1:8" ht="15">
      <c r="A97" s="15" t="s">
        <v>452</v>
      </c>
      <c r="B97" s="52" t="s">
        <v>254</v>
      </c>
      <c r="C97" s="50">
        <f>SUM('1. Önk kiad.'!C97+'2.Hiv.kiad.'!C97+'3. sz.ovi kiad.'!C97)</f>
        <v>0</v>
      </c>
      <c r="D97" s="50">
        <f>SUM('1. Önk kiad.'!D97+'2.Hiv.kiad.'!D97+'3. sz.ovi kiad.'!D97)</f>
        <v>0</v>
      </c>
      <c r="E97" s="50">
        <f>SUM('1. Önk kiad.'!E97+'2.Hiv.kiad.'!E97+'3. sz.ovi kiad.'!E97)</f>
        <v>0</v>
      </c>
      <c r="F97" s="50">
        <f>SUM('1. Önk kiad.'!F97+'2.Hiv.kiad.'!F97+'3. sz.ovi kiad.'!F97)</f>
        <v>0</v>
      </c>
      <c r="G97" s="50">
        <f t="shared" si="4"/>
        <v>0</v>
      </c>
      <c r="H97" s="50">
        <f t="shared" si="5"/>
        <v>0</v>
      </c>
    </row>
    <row r="98" spans="1:8" s="214" customFormat="1" ht="15">
      <c r="A98" s="14" t="s">
        <v>421</v>
      </c>
      <c r="B98" s="56" t="s">
        <v>255</v>
      </c>
      <c r="C98" s="50">
        <f>SUM('1. Önk kiad.'!C98+'2.Hiv.kiad.'!C98+'3. sz.ovi kiad.'!C98)</f>
        <v>0</v>
      </c>
      <c r="D98" s="50">
        <f>SUM('1. Önk kiad.'!D98+'2.Hiv.kiad.'!D98+'3. sz.ovi kiad.'!D98)</f>
        <v>0</v>
      </c>
      <c r="E98" s="50">
        <f>SUM('1. Önk kiad.'!E98+'2.Hiv.kiad.'!E98+'3. sz.ovi kiad.'!E98)</f>
        <v>0</v>
      </c>
      <c r="F98" s="50">
        <f>SUM('1. Önk kiad.'!F98+'2.Hiv.kiad.'!F98+'3. sz.ovi kiad.'!F98)</f>
        <v>0</v>
      </c>
      <c r="G98" s="50">
        <f t="shared" si="4"/>
        <v>0</v>
      </c>
      <c r="H98" s="50">
        <f t="shared" si="5"/>
        <v>0</v>
      </c>
    </row>
    <row r="99" spans="1:8" ht="15">
      <c r="A99" s="30" t="s">
        <v>61</v>
      </c>
      <c r="B99" s="65"/>
      <c r="C99" s="50">
        <f>SUM('1. Önk kiad.'!C99+'2.Hiv.kiad.'!C99+'3. sz.ovi kiad.'!C99)</f>
        <v>0</v>
      </c>
      <c r="D99" s="50">
        <f>SUM('1. Önk kiad.'!D99+'2.Hiv.kiad.'!D99+'3. sz.ovi kiad.'!D99)</f>
        <v>0</v>
      </c>
      <c r="E99" s="50">
        <f>SUM('1. Önk kiad.'!E99+'2.Hiv.kiad.'!E99+'3. sz.ovi kiad.'!E99)</f>
        <v>0</v>
      </c>
      <c r="F99" s="50">
        <f>SUM('1. Önk kiad.'!F99+'2.Hiv.kiad.'!F99+'3. sz.ovi kiad.'!F99)</f>
        <v>0</v>
      </c>
      <c r="G99" s="50">
        <f t="shared" si="4"/>
        <v>0</v>
      </c>
      <c r="H99" s="50">
        <f t="shared" si="5"/>
        <v>0</v>
      </c>
    </row>
    <row r="100" spans="1:8" s="214" customFormat="1" ht="15">
      <c r="A100" s="34" t="s">
        <v>4</v>
      </c>
      <c r="B100" s="35" t="s">
        <v>256</v>
      </c>
      <c r="C100" s="50">
        <f>SUM('1. Önk kiad.'!C100+'2.Hiv.kiad.'!C100+'3. sz.ovi kiad.'!C100)</f>
        <v>658057787</v>
      </c>
      <c r="D100" s="50">
        <f>SUM('1. Önk kiad.'!D100+'2.Hiv.kiad.'!D100+'3. sz.ovi kiad.'!D100)</f>
        <v>728768532</v>
      </c>
      <c r="E100" s="50">
        <f>SUM('1. Önk kiad.'!E100+'2.Hiv.kiad.'!E100+'3. sz.ovi kiad.'!E100)</f>
        <v>539260842</v>
      </c>
      <c r="F100" s="50">
        <f>SUM('1. Önk kiad.'!F100+'2.Hiv.kiad.'!F100+'3. sz.ovi kiad.'!F100)</f>
        <v>530637627</v>
      </c>
      <c r="G100" s="50">
        <f t="shared" si="4"/>
        <v>1197318629</v>
      </c>
      <c r="H100" s="50">
        <f t="shared" si="5"/>
        <v>1259406159</v>
      </c>
    </row>
    <row r="101" spans="1:25" ht="15">
      <c r="A101" s="15" t="s">
        <v>453</v>
      </c>
      <c r="B101" s="54" t="s">
        <v>257</v>
      </c>
      <c r="C101" s="50">
        <f>SUM('1. Önk kiad.'!C101+'2.Hiv.kiad.'!C101+'3. sz.ovi kiad.'!C101)</f>
        <v>0</v>
      </c>
      <c r="D101" s="50">
        <f>SUM('1. Önk kiad.'!D101+'2.Hiv.kiad.'!D101+'3. sz.ovi kiad.'!D101)</f>
        <v>0</v>
      </c>
      <c r="E101" s="50">
        <f>SUM('1. Önk kiad.'!E101+'2.Hiv.kiad.'!E101+'3. sz.ovi kiad.'!E101)</f>
        <v>9542860</v>
      </c>
      <c r="F101" s="50">
        <f>SUM('1. Önk kiad.'!F101+'2.Hiv.kiad.'!F101+'3. sz.ovi kiad.'!F101)</f>
        <v>19542860</v>
      </c>
      <c r="G101" s="50">
        <f t="shared" si="4"/>
        <v>9542860</v>
      </c>
      <c r="H101" s="50">
        <f t="shared" si="5"/>
        <v>19542860</v>
      </c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</row>
    <row r="102" spans="1:25" ht="15">
      <c r="A102" s="15" t="s">
        <v>258</v>
      </c>
      <c r="B102" s="54" t="s">
        <v>259</v>
      </c>
      <c r="C102" s="50">
        <f>SUM('1. Önk kiad.'!C102+'2.Hiv.kiad.'!C102+'3. sz.ovi kiad.'!C102)</f>
        <v>0</v>
      </c>
      <c r="D102" s="50">
        <f>SUM('1. Önk kiad.'!D102+'2.Hiv.kiad.'!D102+'3. sz.ovi kiad.'!D102)</f>
        <v>0</v>
      </c>
      <c r="E102" s="50">
        <f>SUM('1. Önk kiad.'!E102+'2.Hiv.kiad.'!E102+'3. sz.ovi kiad.'!E102)</f>
        <v>0</v>
      </c>
      <c r="F102" s="50">
        <f>SUM('1. Önk kiad.'!F102+'2.Hiv.kiad.'!F102+'3. sz.ovi kiad.'!F102)</f>
        <v>0</v>
      </c>
      <c r="G102" s="50">
        <f t="shared" si="4"/>
        <v>0</v>
      </c>
      <c r="H102" s="50">
        <f t="shared" si="5"/>
        <v>0</v>
      </c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</row>
    <row r="103" spans="1:25" ht="15">
      <c r="A103" s="15" t="s">
        <v>454</v>
      </c>
      <c r="B103" s="54" t="s">
        <v>260</v>
      </c>
      <c r="C103" s="50">
        <f>SUM('1. Önk kiad.'!C103+'2.Hiv.kiad.'!C103+'3. sz.ovi kiad.'!C103)</f>
        <v>0</v>
      </c>
      <c r="D103" s="50">
        <f>SUM('1. Önk kiad.'!D103+'2.Hiv.kiad.'!D103+'3. sz.ovi kiad.'!D103)</f>
        <v>0</v>
      </c>
      <c r="E103" s="50">
        <f>SUM('1. Önk kiad.'!E103+'2.Hiv.kiad.'!E103+'3. sz.ovi kiad.'!E103)</f>
        <v>0</v>
      </c>
      <c r="F103" s="50">
        <f>SUM('1. Önk kiad.'!F103+'2.Hiv.kiad.'!F103+'3. sz.ovi kiad.'!F103)</f>
        <v>0</v>
      </c>
      <c r="G103" s="50">
        <f aca="true" t="shared" si="6" ref="G103:G124">SUM(C103+E103)</f>
        <v>0</v>
      </c>
      <c r="H103" s="50">
        <f aca="true" t="shared" si="7" ref="H103:H124">SUM(D103+F103)</f>
        <v>0</v>
      </c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</row>
    <row r="104" spans="1:25" ht="15">
      <c r="A104" s="14" t="s">
        <v>422</v>
      </c>
      <c r="B104" s="59" t="s">
        <v>261</v>
      </c>
      <c r="C104" s="50">
        <f>SUM('1. Önk kiad.'!C104+'2.Hiv.kiad.'!C104+'3. sz.ovi kiad.'!C104)</f>
        <v>0</v>
      </c>
      <c r="D104" s="50">
        <f>SUM('1. Önk kiad.'!D104+'2.Hiv.kiad.'!D104+'3. sz.ovi kiad.'!D104)</f>
        <v>0</v>
      </c>
      <c r="E104" s="50">
        <f>SUM('1. Önk kiad.'!E104+'2.Hiv.kiad.'!E104+'3. sz.ovi kiad.'!E104)</f>
        <v>9542860</v>
      </c>
      <c r="F104" s="50">
        <f>SUM('1. Önk kiad.'!F104+'2.Hiv.kiad.'!F104+'3. sz.ovi kiad.'!F104)</f>
        <v>19542860</v>
      </c>
      <c r="G104" s="50">
        <f t="shared" si="6"/>
        <v>9542860</v>
      </c>
      <c r="H104" s="50">
        <f t="shared" si="7"/>
        <v>19542860</v>
      </c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69"/>
      <c r="Y104" s="69"/>
    </row>
    <row r="105" spans="1:25" ht="15">
      <c r="A105" s="71" t="s">
        <v>455</v>
      </c>
      <c r="B105" s="54" t="s">
        <v>262</v>
      </c>
      <c r="C105" s="50">
        <f>SUM('1. Önk kiad.'!C105+'2.Hiv.kiad.'!C105+'3. sz.ovi kiad.'!C105)</f>
        <v>0</v>
      </c>
      <c r="D105" s="50">
        <f>SUM('1. Önk kiad.'!D105+'2.Hiv.kiad.'!D105+'3. sz.ovi kiad.'!D105)</f>
        <v>0</v>
      </c>
      <c r="E105" s="50">
        <f>SUM('1. Önk kiad.'!E105+'2.Hiv.kiad.'!E105+'3. sz.ovi kiad.'!E105)</f>
        <v>0</v>
      </c>
      <c r="F105" s="50">
        <f>SUM('1. Önk kiad.'!F105+'2.Hiv.kiad.'!F105+'3. sz.ovi kiad.'!F105)</f>
        <v>0</v>
      </c>
      <c r="G105" s="50">
        <f t="shared" si="6"/>
        <v>0</v>
      </c>
      <c r="H105" s="50">
        <f t="shared" si="7"/>
        <v>0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69"/>
      <c r="Y105" s="69"/>
    </row>
    <row r="106" spans="1:25" ht="15">
      <c r="A106" s="71" t="s">
        <v>425</v>
      </c>
      <c r="B106" s="54" t="s">
        <v>263</v>
      </c>
      <c r="C106" s="50">
        <f>SUM('1. Önk kiad.'!C106+'2.Hiv.kiad.'!C106+'3. sz.ovi kiad.'!C106)</f>
        <v>0</v>
      </c>
      <c r="D106" s="50">
        <f>SUM('1. Önk kiad.'!D106+'2.Hiv.kiad.'!D106+'3. sz.ovi kiad.'!D106)</f>
        <v>0</v>
      </c>
      <c r="E106" s="50">
        <f>SUM('1. Önk kiad.'!E106+'2.Hiv.kiad.'!E106+'3. sz.ovi kiad.'!E106)</f>
        <v>0</v>
      </c>
      <c r="F106" s="50">
        <f>SUM('1. Önk kiad.'!F106+'2.Hiv.kiad.'!F106+'3. sz.ovi kiad.'!F106)</f>
        <v>0</v>
      </c>
      <c r="G106" s="50">
        <f t="shared" si="6"/>
        <v>0</v>
      </c>
      <c r="H106" s="50">
        <f t="shared" si="7"/>
        <v>0</v>
      </c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69"/>
      <c r="Y106" s="69"/>
    </row>
    <row r="107" spans="1:25" ht="15">
      <c r="A107" s="15" t="s">
        <v>264</v>
      </c>
      <c r="B107" s="54" t="s">
        <v>265</v>
      </c>
      <c r="C107" s="50">
        <f>SUM('1. Önk kiad.'!C107+'2.Hiv.kiad.'!C107+'3. sz.ovi kiad.'!C107)</f>
        <v>0</v>
      </c>
      <c r="D107" s="50">
        <f>SUM('1. Önk kiad.'!D107+'2.Hiv.kiad.'!D107+'3. sz.ovi kiad.'!D107)</f>
        <v>0</v>
      </c>
      <c r="E107" s="50">
        <f>SUM('1. Önk kiad.'!E107+'2.Hiv.kiad.'!E107+'3. sz.ovi kiad.'!E107)</f>
        <v>0</v>
      </c>
      <c r="F107" s="50">
        <f>SUM('1. Önk kiad.'!F107+'2.Hiv.kiad.'!F107+'3. sz.ovi kiad.'!F107)</f>
        <v>0</v>
      </c>
      <c r="G107" s="50">
        <f t="shared" si="6"/>
        <v>0</v>
      </c>
      <c r="H107" s="50">
        <f t="shared" si="7"/>
        <v>0</v>
      </c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</row>
    <row r="108" spans="1:25" ht="15">
      <c r="A108" s="15" t="s">
        <v>0</v>
      </c>
      <c r="B108" s="54" t="s">
        <v>266</v>
      </c>
      <c r="C108" s="50">
        <f>SUM('1. Önk kiad.'!C108+'2.Hiv.kiad.'!C108+'3. sz.ovi kiad.'!C108)</f>
        <v>0</v>
      </c>
      <c r="D108" s="50">
        <f>SUM('1. Önk kiad.'!D108+'2.Hiv.kiad.'!D108+'3. sz.ovi kiad.'!D108)</f>
        <v>0</v>
      </c>
      <c r="E108" s="50">
        <f>SUM('1. Önk kiad.'!E108+'2.Hiv.kiad.'!E108+'3. sz.ovi kiad.'!E108)</f>
        <v>0</v>
      </c>
      <c r="F108" s="50">
        <f>SUM('1. Önk kiad.'!F108+'2.Hiv.kiad.'!F108+'3. sz.ovi kiad.'!F108)</f>
        <v>0</v>
      </c>
      <c r="G108" s="50">
        <f t="shared" si="6"/>
        <v>0</v>
      </c>
      <c r="H108" s="50">
        <f t="shared" si="7"/>
        <v>0</v>
      </c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</row>
    <row r="109" spans="1:25" ht="15">
      <c r="A109" s="73" t="s">
        <v>423</v>
      </c>
      <c r="B109" s="59" t="s">
        <v>267</v>
      </c>
      <c r="C109" s="50">
        <f>SUM('1. Önk kiad.'!C109+'2.Hiv.kiad.'!C109+'3. sz.ovi kiad.'!C109)</f>
        <v>0</v>
      </c>
      <c r="D109" s="50">
        <f>SUM('1. Önk kiad.'!D109+'2.Hiv.kiad.'!D109+'3. sz.ovi kiad.'!D109)</f>
        <v>0</v>
      </c>
      <c r="E109" s="50">
        <f>SUM('1. Önk kiad.'!E109+'2.Hiv.kiad.'!E109+'3. sz.ovi kiad.'!E109)</f>
        <v>0</v>
      </c>
      <c r="F109" s="50">
        <f>SUM('1. Önk kiad.'!F109+'2.Hiv.kiad.'!F109+'3. sz.ovi kiad.'!F109)</f>
        <v>0</v>
      </c>
      <c r="G109" s="50">
        <f t="shared" si="6"/>
        <v>0</v>
      </c>
      <c r="H109" s="50">
        <f t="shared" si="7"/>
        <v>0</v>
      </c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69"/>
      <c r="Y109" s="69"/>
    </row>
    <row r="110" spans="1:25" ht="15">
      <c r="A110" s="71" t="s">
        <v>268</v>
      </c>
      <c r="B110" s="54" t="s">
        <v>269</v>
      </c>
      <c r="C110" s="50">
        <f>SUM('1. Önk kiad.'!C110+'2.Hiv.kiad.'!C110+'3. sz.ovi kiad.'!C110)</f>
        <v>0</v>
      </c>
      <c r="D110" s="50">
        <f>SUM('1. Önk kiad.'!D110+'2.Hiv.kiad.'!D110+'3. sz.ovi kiad.'!D110)</f>
        <v>0</v>
      </c>
      <c r="E110" s="50">
        <f>SUM('1. Önk kiad.'!E110+'2.Hiv.kiad.'!E110+'3. sz.ovi kiad.'!E110)</f>
        <v>0</v>
      </c>
      <c r="F110" s="50">
        <f>SUM('1. Önk kiad.'!F110+'2.Hiv.kiad.'!F110+'3. sz.ovi kiad.'!F110)</f>
        <v>0</v>
      </c>
      <c r="G110" s="50">
        <f t="shared" si="6"/>
        <v>0</v>
      </c>
      <c r="H110" s="50">
        <f t="shared" si="7"/>
        <v>0</v>
      </c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69"/>
      <c r="Y110" s="69"/>
    </row>
    <row r="111" spans="1:25" ht="15">
      <c r="A111" s="71" t="s">
        <v>270</v>
      </c>
      <c r="B111" s="54" t="s">
        <v>271</v>
      </c>
      <c r="C111" s="50">
        <f>SUM('1. Önk kiad.'!C111+'2.Hiv.kiad.'!C111+'3. sz.ovi kiad.'!C111)</f>
        <v>11479602</v>
      </c>
      <c r="D111" s="50">
        <f>SUM('1. Önk kiad.'!D111+'2.Hiv.kiad.'!D111+'3. sz.ovi kiad.'!D111)</f>
        <v>11479602</v>
      </c>
      <c r="E111" s="50">
        <f>SUM('1. Önk kiad.'!E111+'2.Hiv.kiad.'!E111+'3. sz.ovi kiad.'!E111)</f>
        <v>0</v>
      </c>
      <c r="F111" s="50">
        <f>SUM('1. Önk kiad.'!F111+'2.Hiv.kiad.'!F111+'3. sz.ovi kiad.'!F111)</f>
        <v>0</v>
      </c>
      <c r="G111" s="50">
        <f t="shared" si="6"/>
        <v>11479602</v>
      </c>
      <c r="H111" s="50">
        <f t="shared" si="7"/>
        <v>11479602</v>
      </c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69"/>
      <c r="Y111" s="69"/>
    </row>
    <row r="112" spans="1:25" s="214" customFormat="1" ht="15">
      <c r="A112" s="73" t="s">
        <v>272</v>
      </c>
      <c r="B112" s="59" t="s">
        <v>273</v>
      </c>
      <c r="C112" s="50">
        <f>SUM('1. Önk kiad.'!C112+'2.Hiv.kiad.'!C112+'3. sz.ovi kiad.'!C112)</f>
        <v>285448678</v>
      </c>
      <c r="D112" s="50">
        <f>SUM('1. Önk kiad.'!D112+'2.Hiv.kiad.'!D112+'3. sz.ovi kiad.'!D112)</f>
        <v>291566414</v>
      </c>
      <c r="E112" s="50">
        <f>SUM('1. Önk kiad.'!E112+'2.Hiv.kiad.'!E112+'3. sz.ovi kiad.'!E112)</f>
        <v>0</v>
      </c>
      <c r="F112" s="50">
        <f>SUM('1. Önk kiad.'!F112+'2.Hiv.kiad.'!F112+'3. sz.ovi kiad.'!F112)</f>
        <v>0</v>
      </c>
      <c r="G112" s="50">
        <f t="shared" si="6"/>
        <v>285448678</v>
      </c>
      <c r="H112" s="50">
        <f t="shared" si="7"/>
        <v>291566414</v>
      </c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215"/>
      <c r="Y112" s="215"/>
    </row>
    <row r="113" spans="1:25" ht="15">
      <c r="A113" s="71" t="s">
        <v>274</v>
      </c>
      <c r="B113" s="54" t="s">
        <v>275</v>
      </c>
      <c r="C113" s="50">
        <f>SUM('1. Önk kiad.'!C113+'2.Hiv.kiad.'!C113+'3. sz.ovi kiad.'!C113)</f>
        <v>0</v>
      </c>
      <c r="D113" s="50">
        <f>SUM('1. Önk kiad.'!D113+'2.Hiv.kiad.'!D113+'3. sz.ovi kiad.'!D113)</f>
        <v>0</v>
      </c>
      <c r="E113" s="50">
        <f>SUM('1. Önk kiad.'!E113+'2.Hiv.kiad.'!E113+'3. sz.ovi kiad.'!E113)</f>
        <v>0</v>
      </c>
      <c r="F113" s="50">
        <f>SUM('1. Önk kiad.'!F113+'2.Hiv.kiad.'!F113+'3. sz.ovi kiad.'!F113)</f>
        <v>0</v>
      </c>
      <c r="G113" s="50">
        <f t="shared" si="6"/>
        <v>0</v>
      </c>
      <c r="H113" s="50">
        <f t="shared" si="7"/>
        <v>0</v>
      </c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69"/>
      <c r="Y113" s="69"/>
    </row>
    <row r="114" spans="1:25" ht="15">
      <c r="A114" s="71" t="s">
        <v>276</v>
      </c>
      <c r="B114" s="54" t="s">
        <v>277</v>
      </c>
      <c r="C114" s="50">
        <f>SUM('1. Önk kiad.'!C114+'2.Hiv.kiad.'!C114+'3. sz.ovi kiad.'!C114)</f>
        <v>0</v>
      </c>
      <c r="D114" s="50">
        <f>SUM('1. Önk kiad.'!D114+'2.Hiv.kiad.'!D114+'3. sz.ovi kiad.'!D114)</f>
        <v>0</v>
      </c>
      <c r="E114" s="50">
        <f>SUM('1. Önk kiad.'!E114+'2.Hiv.kiad.'!E114+'3. sz.ovi kiad.'!E114)</f>
        <v>0</v>
      </c>
      <c r="F114" s="50">
        <f>SUM('1. Önk kiad.'!F114+'2.Hiv.kiad.'!F114+'3. sz.ovi kiad.'!F114)</f>
        <v>0</v>
      </c>
      <c r="G114" s="50">
        <f t="shared" si="6"/>
        <v>0</v>
      </c>
      <c r="H114" s="50">
        <f t="shared" si="7"/>
        <v>0</v>
      </c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69"/>
      <c r="Y114" s="69"/>
    </row>
    <row r="115" spans="1:25" ht="15">
      <c r="A115" s="71" t="s">
        <v>278</v>
      </c>
      <c r="B115" s="54" t="s">
        <v>279</v>
      </c>
      <c r="C115" s="50">
        <f>SUM('1. Önk kiad.'!C115+'2.Hiv.kiad.'!C115+'3. sz.ovi kiad.'!C115)</f>
        <v>0</v>
      </c>
      <c r="D115" s="50">
        <f>SUM('1. Önk kiad.'!D115+'2.Hiv.kiad.'!D115+'3. sz.ovi kiad.'!D115)</f>
        <v>0</v>
      </c>
      <c r="E115" s="50">
        <f>SUM('1. Önk kiad.'!E115+'2.Hiv.kiad.'!E115+'3. sz.ovi kiad.'!E115)</f>
        <v>0</v>
      </c>
      <c r="F115" s="50">
        <f>SUM('1. Önk kiad.'!F115+'2.Hiv.kiad.'!F115+'3. sz.ovi kiad.'!F115)</f>
        <v>0</v>
      </c>
      <c r="G115" s="50">
        <f t="shared" si="6"/>
        <v>0</v>
      </c>
      <c r="H115" s="50">
        <f t="shared" si="7"/>
        <v>0</v>
      </c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69"/>
      <c r="Y115" s="69"/>
    </row>
    <row r="116" spans="1:25" s="214" customFormat="1" ht="15">
      <c r="A116" s="73" t="s">
        <v>424</v>
      </c>
      <c r="B116" s="59" t="s">
        <v>280</v>
      </c>
      <c r="C116" s="50">
        <f>SUM('1. Önk kiad.'!C116+'2.Hiv.kiad.'!C116+'3. sz.ovi kiad.'!C116)</f>
        <v>296928280</v>
      </c>
      <c r="D116" s="50">
        <f>SUM('1. Önk kiad.'!D116+'2.Hiv.kiad.'!D116+'3. sz.ovi kiad.'!D116)</f>
        <v>303046016</v>
      </c>
      <c r="E116" s="50">
        <f>SUM('1. Önk kiad.'!E116+'2.Hiv.kiad.'!E116+'3. sz.ovi kiad.'!E116)</f>
        <v>0</v>
      </c>
      <c r="F116" s="50">
        <f>SUM('1. Önk kiad.'!F116+'2.Hiv.kiad.'!F116+'3. sz.ovi kiad.'!F116)</f>
        <v>0</v>
      </c>
      <c r="G116" s="50">
        <f t="shared" si="6"/>
        <v>296928280</v>
      </c>
      <c r="H116" s="50">
        <f t="shared" si="7"/>
        <v>303046016</v>
      </c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215"/>
      <c r="Y116" s="215"/>
    </row>
    <row r="117" spans="1:25" ht="15">
      <c r="A117" s="71" t="s">
        <v>281</v>
      </c>
      <c r="B117" s="54" t="s">
        <v>282</v>
      </c>
      <c r="C117" s="50">
        <f>SUM('1. Önk kiad.'!C117+'2.Hiv.kiad.'!C117+'3. sz.ovi kiad.'!C117)</f>
        <v>0</v>
      </c>
      <c r="D117" s="50">
        <f>SUM('1. Önk kiad.'!D117+'2.Hiv.kiad.'!D117+'3. sz.ovi kiad.'!D117)</f>
        <v>0</v>
      </c>
      <c r="E117" s="50">
        <f>SUM('1. Önk kiad.'!E117+'2.Hiv.kiad.'!E117+'3. sz.ovi kiad.'!E117)</f>
        <v>0</v>
      </c>
      <c r="F117" s="50">
        <f>SUM('1. Önk kiad.'!F117+'2.Hiv.kiad.'!F117+'3. sz.ovi kiad.'!F117)</f>
        <v>0</v>
      </c>
      <c r="G117" s="50">
        <f t="shared" si="6"/>
        <v>0</v>
      </c>
      <c r="H117" s="50">
        <f t="shared" si="7"/>
        <v>0</v>
      </c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69"/>
      <c r="Y117" s="69"/>
    </row>
    <row r="118" spans="1:25" ht="15">
      <c r="A118" s="15" t="s">
        <v>283</v>
      </c>
      <c r="B118" s="54" t="s">
        <v>284</v>
      </c>
      <c r="C118" s="50">
        <f>SUM('1. Önk kiad.'!C118+'2.Hiv.kiad.'!C118+'3. sz.ovi kiad.'!C118)</f>
        <v>0</v>
      </c>
      <c r="D118" s="50">
        <f>SUM('1. Önk kiad.'!D118+'2.Hiv.kiad.'!D118+'3. sz.ovi kiad.'!D118)</f>
        <v>0</v>
      </c>
      <c r="E118" s="50">
        <f>SUM('1. Önk kiad.'!E118+'2.Hiv.kiad.'!E118+'3. sz.ovi kiad.'!E118)</f>
        <v>0</v>
      </c>
      <c r="F118" s="50">
        <f>SUM('1. Önk kiad.'!F118+'2.Hiv.kiad.'!F118+'3. sz.ovi kiad.'!F118)</f>
        <v>0</v>
      </c>
      <c r="G118" s="50">
        <f t="shared" si="6"/>
        <v>0</v>
      </c>
      <c r="H118" s="50">
        <f t="shared" si="7"/>
        <v>0</v>
      </c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</row>
    <row r="119" spans="1:25" ht="15">
      <c r="A119" s="71" t="s">
        <v>1</v>
      </c>
      <c r="B119" s="54" t="s">
        <v>285</v>
      </c>
      <c r="C119" s="50">
        <f>SUM('1. Önk kiad.'!C119+'2.Hiv.kiad.'!C119+'3. sz.ovi kiad.'!C119)</f>
        <v>0</v>
      </c>
      <c r="D119" s="50">
        <f>SUM('1. Önk kiad.'!D119+'2.Hiv.kiad.'!D119+'3. sz.ovi kiad.'!D119)</f>
        <v>0</v>
      </c>
      <c r="E119" s="50">
        <f>SUM('1. Önk kiad.'!E119+'2.Hiv.kiad.'!E119+'3. sz.ovi kiad.'!E119)</f>
        <v>0</v>
      </c>
      <c r="F119" s="50">
        <f>SUM('1. Önk kiad.'!F119+'2.Hiv.kiad.'!F119+'3. sz.ovi kiad.'!F119)</f>
        <v>0</v>
      </c>
      <c r="G119" s="50">
        <f t="shared" si="6"/>
        <v>0</v>
      </c>
      <c r="H119" s="50">
        <f t="shared" si="7"/>
        <v>0</v>
      </c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69"/>
      <c r="Y119" s="69"/>
    </row>
    <row r="120" spans="1:25" ht="15">
      <c r="A120" s="71" t="s">
        <v>426</v>
      </c>
      <c r="B120" s="54" t="s">
        <v>286</v>
      </c>
      <c r="C120" s="50">
        <f>SUM('1. Önk kiad.'!C120+'2.Hiv.kiad.'!C120+'3. sz.ovi kiad.'!C120)</f>
        <v>0</v>
      </c>
      <c r="D120" s="50">
        <f>SUM('1. Önk kiad.'!D120+'2.Hiv.kiad.'!D120+'3. sz.ovi kiad.'!D120)</f>
        <v>0</v>
      </c>
      <c r="E120" s="50">
        <f>SUM('1. Önk kiad.'!E120+'2.Hiv.kiad.'!E120+'3. sz.ovi kiad.'!E120)</f>
        <v>0</v>
      </c>
      <c r="F120" s="50">
        <f>SUM('1. Önk kiad.'!F120+'2.Hiv.kiad.'!F120+'3. sz.ovi kiad.'!F120)</f>
        <v>0</v>
      </c>
      <c r="G120" s="50">
        <f t="shared" si="6"/>
        <v>0</v>
      </c>
      <c r="H120" s="50">
        <f t="shared" si="7"/>
        <v>0</v>
      </c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69"/>
      <c r="Y120" s="69"/>
    </row>
    <row r="121" spans="1:25" ht="15">
      <c r="A121" s="73" t="s">
        <v>427</v>
      </c>
      <c r="B121" s="59" t="s">
        <v>287</v>
      </c>
      <c r="C121" s="50">
        <f>SUM('1. Önk kiad.'!C121+'2.Hiv.kiad.'!C121+'3. sz.ovi kiad.'!C121)</f>
        <v>0</v>
      </c>
      <c r="D121" s="50">
        <f>SUM('1. Önk kiad.'!D121+'2.Hiv.kiad.'!D121+'3. sz.ovi kiad.'!D121)</f>
        <v>0</v>
      </c>
      <c r="E121" s="50">
        <f>SUM('1. Önk kiad.'!E121+'2.Hiv.kiad.'!E121+'3. sz.ovi kiad.'!E121)</f>
        <v>0</v>
      </c>
      <c r="F121" s="50">
        <f>SUM('1. Önk kiad.'!F121+'2.Hiv.kiad.'!F121+'3. sz.ovi kiad.'!F121)</f>
        <v>0</v>
      </c>
      <c r="G121" s="50">
        <f t="shared" si="6"/>
        <v>215404560</v>
      </c>
      <c r="H121" s="50">
        <f t="shared" si="7"/>
        <v>201687936</v>
      </c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69"/>
      <c r="Y121" s="69"/>
    </row>
    <row r="122" spans="1:25" ht="15">
      <c r="A122" s="15" t="s">
        <v>288</v>
      </c>
      <c r="B122" s="54" t="s">
        <v>289</v>
      </c>
      <c r="C122" s="50">
        <f>SUM('1. Önk kiad.'!C122+'2.Hiv.kiad.'!C122+'3. sz.ovi kiad.'!C122)</f>
        <v>0</v>
      </c>
      <c r="D122" s="50">
        <f>SUM('1. Önk kiad.'!D122+'2.Hiv.kiad.'!D122+'3. sz.ovi kiad.'!D122)</f>
        <v>0</v>
      </c>
      <c r="E122" s="50">
        <f>SUM('1. Önk kiad.'!E122+'2.Hiv.kiad.'!E122+'3. sz.ovi kiad.'!E122)</f>
        <v>0</v>
      </c>
      <c r="F122" s="50">
        <f>SUM('1. Önk kiad.'!F122+'2.Hiv.kiad.'!F122+'3. sz.ovi kiad.'!F122)</f>
        <v>0</v>
      </c>
      <c r="G122" s="50">
        <f t="shared" si="6"/>
        <v>0</v>
      </c>
      <c r="H122" s="50">
        <f t="shared" si="7"/>
        <v>0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</row>
    <row r="123" spans="1:25" s="214" customFormat="1" ht="15">
      <c r="A123" s="40" t="s">
        <v>5</v>
      </c>
      <c r="B123" s="41" t="s">
        <v>290</v>
      </c>
      <c r="C123" s="50">
        <f>SUM(C116)</f>
        <v>296928280</v>
      </c>
      <c r="D123" s="50">
        <f>SUM(D116)</f>
        <v>303046016</v>
      </c>
      <c r="E123" s="50">
        <f>SUM('1. Önk kiad.'!E123+'2.Hiv.kiad.'!E123+'3. sz.ovi kiad.'!E123)</f>
        <v>0</v>
      </c>
      <c r="F123" s="50">
        <f>SUM('1. Önk kiad.'!F123+'2.Hiv.kiad.'!F123+'3. sz.ovi kiad.'!F123)</f>
        <v>0</v>
      </c>
      <c r="G123" s="50">
        <f t="shared" si="6"/>
        <v>215404560</v>
      </c>
      <c r="H123" s="50">
        <f t="shared" si="7"/>
        <v>201687936</v>
      </c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215"/>
      <c r="Y123" s="215"/>
    </row>
    <row r="124" spans="1:25" s="214" customFormat="1" ht="15">
      <c r="A124" s="42" t="s">
        <v>41</v>
      </c>
      <c r="B124" s="42"/>
      <c r="C124" s="50">
        <f>SUM('1. Önk kiad.'!C124+'2.Hiv.kiad.'!C124+'3. sz.ovi kiad.'!C124)</f>
        <v>954986067</v>
      </c>
      <c r="D124" s="50">
        <f>SUM('1. Önk kiad.'!D124+'2.Hiv.kiad.'!D124+'3. sz.ovi kiad.'!D124)</f>
        <v>1031814548</v>
      </c>
      <c r="E124" s="50">
        <f>SUM('1. Önk kiad.'!E124+'2.Hiv.kiad.'!E124+'3. sz.ovi kiad.'!E124)</f>
        <v>567889422</v>
      </c>
      <c r="F124" s="50">
        <f>SUM('1. Önk kiad.'!F124+'2.Hiv.kiad.'!F124+'3. sz.ovi kiad.'!F124)</f>
        <v>550180487</v>
      </c>
      <c r="G124" s="50">
        <f t="shared" si="6"/>
        <v>1522875489</v>
      </c>
      <c r="H124" s="50">
        <f t="shared" si="7"/>
        <v>1581995035</v>
      </c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</row>
    <row r="125" spans="2:25" ht="15">
      <c r="B125" s="69"/>
      <c r="C125" s="50"/>
      <c r="D125" s="50"/>
      <c r="E125" s="50"/>
      <c r="F125" s="50"/>
      <c r="G125" s="217"/>
      <c r="H125" s="217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</row>
    <row r="126" spans="2:25" ht="15">
      <c r="B126" s="69"/>
      <c r="C126" s="69"/>
      <c r="D126" s="69"/>
      <c r="E126" s="213"/>
      <c r="F126" s="69"/>
      <c r="G126" s="78"/>
      <c r="H126" s="78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spans="2:25" ht="15">
      <c r="B127" s="69"/>
      <c r="C127" s="69"/>
      <c r="D127" s="69"/>
      <c r="E127" s="213"/>
      <c r="F127" s="69"/>
      <c r="G127" s="78"/>
      <c r="H127" s="78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spans="2:25" ht="15">
      <c r="B128" s="69"/>
      <c r="C128" s="69"/>
      <c r="D128" s="69"/>
      <c r="E128" s="213"/>
      <c r="F128" s="69"/>
      <c r="G128" s="78"/>
      <c r="H128" s="78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</row>
    <row r="129" spans="2:25" ht="15">
      <c r="B129" s="69"/>
      <c r="C129" s="69"/>
      <c r="D129" s="69"/>
      <c r="E129" s="213"/>
      <c r="F129" s="69"/>
      <c r="G129" s="78"/>
      <c r="H129" s="78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</row>
    <row r="130" spans="2:25" ht="15">
      <c r="B130" s="69"/>
      <c r="C130" s="69"/>
      <c r="D130" s="69"/>
      <c r="E130" s="213"/>
      <c r="F130" s="69"/>
      <c r="G130" s="78"/>
      <c r="H130" s="78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</row>
    <row r="131" spans="2:25" ht="15">
      <c r="B131" s="69"/>
      <c r="C131" s="69"/>
      <c r="D131" s="69"/>
      <c r="E131" s="213"/>
      <c r="F131" s="69"/>
      <c r="G131" s="78"/>
      <c r="H131" s="78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</row>
    <row r="132" spans="2:25" ht="15">
      <c r="B132" s="69"/>
      <c r="C132" s="69"/>
      <c r="D132" s="69"/>
      <c r="E132" s="213"/>
      <c r="F132" s="69"/>
      <c r="G132" s="78"/>
      <c r="H132" s="78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</row>
    <row r="133" spans="2:25" ht="15">
      <c r="B133" s="69"/>
      <c r="C133" s="69"/>
      <c r="D133" s="69"/>
      <c r="E133" s="213"/>
      <c r="F133" s="69"/>
      <c r="G133" s="78"/>
      <c r="H133" s="78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</row>
    <row r="134" spans="2:25" ht="15">
      <c r="B134" s="69"/>
      <c r="C134" s="69"/>
      <c r="D134" s="69"/>
      <c r="E134" s="69"/>
      <c r="F134" s="69"/>
      <c r="G134" s="78"/>
      <c r="H134" s="78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2:25" ht="15">
      <c r="B135" s="69"/>
      <c r="C135" s="69"/>
      <c r="D135" s="69"/>
      <c r="E135" s="69"/>
      <c r="F135" s="69"/>
      <c r="G135" s="78"/>
      <c r="H135" s="78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2:25" ht="15">
      <c r="B136" s="69"/>
      <c r="C136" s="69"/>
      <c r="D136" s="69"/>
      <c r="E136" s="69"/>
      <c r="F136" s="69"/>
      <c r="G136" s="78"/>
      <c r="H136" s="78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2:25" ht="15">
      <c r="B137" s="69"/>
      <c r="C137" s="69"/>
      <c r="D137" s="69"/>
      <c r="E137" s="69"/>
      <c r="F137" s="69"/>
      <c r="G137" s="78"/>
      <c r="H137" s="78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2:25" ht="15">
      <c r="B138" s="69"/>
      <c r="C138" s="69"/>
      <c r="D138" s="69"/>
      <c r="E138" s="69"/>
      <c r="F138" s="69"/>
      <c r="G138" s="78"/>
      <c r="H138" s="78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2:25" ht="15">
      <c r="B139" s="69"/>
      <c r="C139" s="69"/>
      <c r="D139" s="69"/>
      <c r="E139" s="69"/>
      <c r="F139" s="69"/>
      <c r="G139" s="78"/>
      <c r="H139" s="78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2:25" ht="15">
      <c r="B140" s="69"/>
      <c r="C140" s="69"/>
      <c r="D140" s="69"/>
      <c r="E140" s="69"/>
      <c r="F140" s="69"/>
      <c r="G140" s="78"/>
      <c r="H140" s="78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2:25" ht="15">
      <c r="B141" s="69"/>
      <c r="C141" s="69"/>
      <c r="D141" s="69"/>
      <c r="E141" s="69"/>
      <c r="F141" s="69"/>
      <c r="G141" s="78"/>
      <c r="H141" s="78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2:25" ht="15">
      <c r="B142" s="69"/>
      <c r="C142" s="69"/>
      <c r="D142" s="69"/>
      <c r="E142" s="69"/>
      <c r="F142" s="69"/>
      <c r="G142" s="78"/>
      <c r="H142" s="78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2:25" ht="15">
      <c r="B143" s="69"/>
      <c r="C143" s="69"/>
      <c r="D143" s="69"/>
      <c r="E143" s="69"/>
      <c r="F143" s="69"/>
      <c r="G143" s="78"/>
      <c r="H143" s="78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2:25" ht="15">
      <c r="B144" s="69"/>
      <c r="C144" s="69"/>
      <c r="D144" s="69"/>
      <c r="E144" s="69"/>
      <c r="F144" s="69"/>
      <c r="G144" s="78"/>
      <c r="H144" s="78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2:25" ht="15">
      <c r="B145" s="69"/>
      <c r="C145" s="69"/>
      <c r="D145" s="69"/>
      <c r="E145" s="69"/>
      <c r="F145" s="69"/>
      <c r="G145" s="78"/>
      <c r="H145" s="78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2:25" ht="15">
      <c r="B146" s="69"/>
      <c r="C146" s="69"/>
      <c r="D146" s="69"/>
      <c r="E146" s="69"/>
      <c r="F146" s="69"/>
      <c r="G146" s="78"/>
      <c r="H146" s="78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2:25" ht="15">
      <c r="B147" s="69"/>
      <c r="C147" s="69"/>
      <c r="D147" s="69"/>
      <c r="E147" s="69"/>
      <c r="F147" s="69"/>
      <c r="G147" s="78"/>
      <c r="H147" s="78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2:25" ht="15">
      <c r="B148" s="69"/>
      <c r="C148" s="69"/>
      <c r="D148" s="69"/>
      <c r="E148" s="69"/>
      <c r="F148" s="69"/>
      <c r="G148" s="78"/>
      <c r="H148" s="78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2:25" ht="15">
      <c r="B149" s="69"/>
      <c r="C149" s="69"/>
      <c r="D149" s="69"/>
      <c r="E149" s="69"/>
      <c r="F149" s="69"/>
      <c r="G149" s="78"/>
      <c r="H149" s="78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2:25" ht="15">
      <c r="B150" s="69"/>
      <c r="C150" s="69"/>
      <c r="D150" s="69"/>
      <c r="E150" s="69"/>
      <c r="F150" s="69"/>
      <c r="G150" s="78"/>
      <c r="H150" s="78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</row>
    <row r="151" spans="2:25" ht="15">
      <c r="B151" s="69"/>
      <c r="C151" s="69"/>
      <c r="D151" s="69"/>
      <c r="E151" s="69"/>
      <c r="F151" s="69"/>
      <c r="G151" s="78"/>
      <c r="H151" s="78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</row>
    <row r="152" spans="2:25" ht="15">
      <c r="B152" s="69"/>
      <c r="C152" s="69"/>
      <c r="D152" s="69"/>
      <c r="E152" s="69"/>
      <c r="F152" s="69"/>
      <c r="G152" s="78"/>
      <c r="H152" s="78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spans="2:25" ht="15">
      <c r="B153" s="69"/>
      <c r="C153" s="69"/>
      <c r="D153" s="69"/>
      <c r="E153" s="69"/>
      <c r="F153" s="69"/>
      <c r="G153" s="78"/>
      <c r="H153" s="78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spans="2:25" ht="15">
      <c r="B154" s="69"/>
      <c r="C154" s="69"/>
      <c r="D154" s="69"/>
      <c r="E154" s="69"/>
      <c r="F154" s="69"/>
      <c r="G154" s="78"/>
      <c r="H154" s="78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spans="2:25" ht="15">
      <c r="B155" s="69"/>
      <c r="C155" s="69"/>
      <c r="D155" s="69"/>
      <c r="E155" s="69"/>
      <c r="F155" s="69"/>
      <c r="G155" s="78"/>
      <c r="H155" s="78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</row>
    <row r="156" spans="2:25" ht="15">
      <c r="B156" s="69"/>
      <c r="C156" s="69"/>
      <c r="D156" s="69"/>
      <c r="E156" s="69"/>
      <c r="F156" s="69"/>
      <c r="G156" s="78"/>
      <c r="H156" s="78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</row>
    <row r="157" spans="2:25" ht="15">
      <c r="B157" s="69"/>
      <c r="C157" s="69"/>
      <c r="D157" s="69"/>
      <c r="E157" s="69"/>
      <c r="F157" s="69"/>
      <c r="G157" s="78"/>
      <c r="H157" s="78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</row>
    <row r="158" spans="2:25" ht="15">
      <c r="B158" s="69"/>
      <c r="C158" s="69"/>
      <c r="D158" s="69"/>
      <c r="E158" s="69"/>
      <c r="F158" s="69"/>
      <c r="G158" s="78"/>
      <c r="H158" s="78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</row>
    <row r="159" spans="2:25" ht="15">
      <c r="B159" s="69"/>
      <c r="C159" s="69"/>
      <c r="D159" s="69"/>
      <c r="E159" s="69"/>
      <c r="F159" s="69"/>
      <c r="G159" s="78"/>
      <c r="H159" s="78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</row>
    <row r="160" spans="2:25" ht="15">
      <c r="B160" s="69"/>
      <c r="C160" s="69"/>
      <c r="D160" s="69"/>
      <c r="E160" s="69"/>
      <c r="F160" s="69"/>
      <c r="G160" s="78"/>
      <c r="H160" s="78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</row>
    <row r="161" spans="2:25" ht="15">
      <c r="B161" s="69"/>
      <c r="C161" s="69"/>
      <c r="D161" s="69"/>
      <c r="E161" s="69"/>
      <c r="F161" s="69"/>
      <c r="G161" s="78"/>
      <c r="H161" s="78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</row>
    <row r="162" spans="2:25" ht="15">
      <c r="B162" s="69"/>
      <c r="C162" s="69"/>
      <c r="D162" s="69"/>
      <c r="E162" s="69"/>
      <c r="F162" s="69"/>
      <c r="G162" s="78"/>
      <c r="H162" s="78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</row>
    <row r="163" spans="2:25" ht="15">
      <c r="B163" s="69"/>
      <c r="C163" s="69"/>
      <c r="D163" s="69"/>
      <c r="E163" s="69"/>
      <c r="F163" s="69"/>
      <c r="G163" s="78"/>
      <c r="H163" s="78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</row>
    <row r="164" spans="2:25" ht="15">
      <c r="B164" s="69"/>
      <c r="C164" s="69"/>
      <c r="D164" s="69"/>
      <c r="E164" s="69"/>
      <c r="F164" s="69"/>
      <c r="G164" s="78"/>
      <c r="H164" s="78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</row>
    <row r="165" spans="2:25" ht="15">
      <c r="B165" s="69"/>
      <c r="C165" s="69"/>
      <c r="D165" s="69"/>
      <c r="E165" s="69"/>
      <c r="F165" s="69"/>
      <c r="G165" s="78"/>
      <c r="H165" s="78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</row>
    <row r="166" spans="2:25" ht="15">
      <c r="B166" s="69"/>
      <c r="C166" s="69"/>
      <c r="D166" s="69"/>
      <c r="E166" s="69"/>
      <c r="F166" s="69"/>
      <c r="G166" s="78"/>
      <c r="H166" s="78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</row>
    <row r="167" spans="2:25" ht="15">
      <c r="B167" s="69"/>
      <c r="C167" s="69"/>
      <c r="D167" s="69"/>
      <c r="E167" s="69"/>
      <c r="F167" s="69"/>
      <c r="G167" s="78"/>
      <c r="H167" s="78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</row>
    <row r="168" spans="2:25" ht="15">
      <c r="B168" s="69"/>
      <c r="C168" s="69"/>
      <c r="D168" s="69"/>
      <c r="E168" s="69"/>
      <c r="F168" s="69"/>
      <c r="G168" s="78"/>
      <c r="H168" s="78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</row>
    <row r="169" spans="2:25" ht="15">
      <c r="B169" s="69"/>
      <c r="C169" s="69"/>
      <c r="D169" s="69"/>
      <c r="E169" s="69"/>
      <c r="F169" s="69"/>
      <c r="G169" s="78"/>
      <c r="H169" s="78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</row>
    <row r="170" spans="2:25" ht="15">
      <c r="B170" s="69"/>
      <c r="C170" s="69"/>
      <c r="D170" s="69"/>
      <c r="E170" s="69"/>
      <c r="F170" s="69"/>
      <c r="G170" s="78"/>
      <c r="H170" s="78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</row>
    <row r="171" spans="2:25" ht="15">
      <c r="B171" s="69"/>
      <c r="C171" s="69"/>
      <c r="D171" s="69"/>
      <c r="E171" s="69"/>
      <c r="F171" s="69"/>
      <c r="G171" s="78"/>
      <c r="H171" s="78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</row>
    <row r="172" spans="2:25" ht="15">
      <c r="B172" s="69"/>
      <c r="C172" s="69"/>
      <c r="D172" s="69"/>
      <c r="E172" s="69"/>
      <c r="F172" s="69"/>
      <c r="G172" s="78"/>
      <c r="H172" s="78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</row>
    <row r="173" spans="2:25" ht="15">
      <c r="B173" s="69"/>
      <c r="C173" s="69"/>
      <c r="D173" s="69"/>
      <c r="E173" s="69"/>
      <c r="F173" s="69"/>
      <c r="G173" s="78"/>
      <c r="H173" s="78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</row>
    <row r="174" spans="5:8" ht="15">
      <c r="E174" s="69"/>
      <c r="F174" s="69"/>
      <c r="G174" s="78"/>
      <c r="H174" s="78"/>
    </row>
    <row r="175" spans="5:8" ht="15">
      <c r="E175" s="69"/>
      <c r="F175" s="69"/>
      <c r="G175" s="78"/>
      <c r="H175" s="78"/>
    </row>
    <row r="176" spans="5:8" ht="15">
      <c r="E176" s="69"/>
      <c r="F176" s="69"/>
      <c r="G176" s="78"/>
      <c r="H176" s="78"/>
    </row>
    <row r="177" spans="5:8" ht="15">
      <c r="E177" s="69"/>
      <c r="F177" s="69"/>
      <c r="G177" s="78"/>
      <c r="H177" s="78"/>
    </row>
    <row r="178" spans="5:8" ht="15">
      <c r="E178" s="69"/>
      <c r="F178" s="69"/>
      <c r="G178" s="78"/>
      <c r="H178" s="78"/>
    </row>
    <row r="179" spans="5:8" ht="15">
      <c r="E179" s="69"/>
      <c r="F179" s="69"/>
      <c r="G179" s="78"/>
      <c r="H179" s="78"/>
    </row>
    <row r="180" spans="5:8" ht="15">
      <c r="E180" s="69"/>
      <c r="F180" s="69"/>
      <c r="G180" s="78"/>
      <c r="H180" s="78"/>
    </row>
    <row r="181" spans="5:8" ht="15">
      <c r="E181" s="69"/>
      <c r="F181" s="69"/>
      <c r="G181" s="78"/>
      <c r="H181" s="78"/>
    </row>
    <row r="182" spans="5:8" ht="15">
      <c r="E182" s="69"/>
      <c r="F182" s="69"/>
      <c r="G182" s="78"/>
      <c r="H182" s="78"/>
    </row>
    <row r="183" spans="5:8" ht="15">
      <c r="E183" s="69"/>
      <c r="F183" s="69"/>
      <c r="G183" s="78"/>
      <c r="H183" s="78"/>
    </row>
    <row r="184" spans="5:8" ht="15">
      <c r="E184" s="69"/>
      <c r="F184" s="69"/>
      <c r="G184" s="78"/>
      <c r="H184" s="78"/>
    </row>
    <row r="185" spans="5:8" ht="15">
      <c r="E185" s="69"/>
      <c r="F185" s="69"/>
      <c r="G185" s="78"/>
      <c r="H185" s="78"/>
    </row>
    <row r="186" spans="5:8" ht="15">
      <c r="E186" s="69"/>
      <c r="F186" s="69"/>
      <c r="G186" s="78"/>
      <c r="H186" s="78"/>
    </row>
    <row r="187" spans="5:8" ht="15">
      <c r="E187" s="69"/>
      <c r="F187" s="69"/>
      <c r="G187" s="78"/>
      <c r="H187" s="78"/>
    </row>
    <row r="188" spans="5:8" ht="15">
      <c r="E188" s="69"/>
      <c r="F188" s="69"/>
      <c r="G188" s="78"/>
      <c r="H188" s="78"/>
    </row>
    <row r="189" spans="5:8" ht="15">
      <c r="E189" s="69"/>
      <c r="F189" s="69"/>
      <c r="G189" s="78"/>
      <c r="H189" s="78"/>
    </row>
    <row r="190" spans="5:8" ht="15">
      <c r="E190" s="69"/>
      <c r="F190" s="69"/>
      <c r="G190" s="78"/>
      <c r="H190" s="78"/>
    </row>
    <row r="191" spans="5:8" ht="15">
      <c r="E191" s="69"/>
      <c r="F191" s="69"/>
      <c r="G191" s="78"/>
      <c r="H191" s="78"/>
    </row>
    <row r="192" spans="5:8" ht="15">
      <c r="E192" s="69"/>
      <c r="F192" s="69"/>
      <c r="G192" s="78"/>
      <c r="H192" s="78"/>
    </row>
    <row r="193" spans="5:8" ht="15">
      <c r="E193" s="69"/>
      <c r="F193" s="69"/>
      <c r="G193" s="78"/>
      <c r="H193" s="78"/>
    </row>
    <row r="194" spans="5:8" ht="15">
      <c r="E194" s="69"/>
      <c r="F194" s="69"/>
      <c r="G194" s="78"/>
      <c r="H194" s="78"/>
    </row>
    <row r="195" spans="5:8" ht="15">
      <c r="E195" s="69"/>
      <c r="F195" s="69"/>
      <c r="G195" s="78"/>
      <c r="H195" s="78"/>
    </row>
    <row r="196" spans="5:8" ht="15">
      <c r="E196" s="69"/>
      <c r="F196" s="69"/>
      <c r="G196" s="78"/>
      <c r="H196" s="78"/>
    </row>
    <row r="197" spans="5:8" ht="15">
      <c r="E197" s="69"/>
      <c r="F197" s="69"/>
      <c r="G197" s="78"/>
      <c r="H197" s="78"/>
    </row>
    <row r="198" spans="5:8" ht="15">
      <c r="E198" s="69"/>
      <c r="F198" s="69"/>
      <c r="G198" s="78"/>
      <c r="H198" s="78"/>
    </row>
    <row r="199" spans="5:8" ht="15">
      <c r="E199" s="69"/>
      <c r="F199" s="69"/>
      <c r="G199" s="78"/>
      <c r="H199" s="78"/>
    </row>
    <row r="200" spans="5:8" ht="15">
      <c r="E200" s="69"/>
      <c r="F200" s="69"/>
      <c r="G200" s="78"/>
      <c r="H200" s="78"/>
    </row>
    <row r="201" spans="5:8" ht="15">
      <c r="E201" s="69"/>
      <c r="F201" s="69"/>
      <c r="G201" s="78"/>
      <c r="H201" s="78"/>
    </row>
    <row r="202" spans="5:8" ht="15">
      <c r="E202" s="69"/>
      <c r="F202" s="69"/>
      <c r="G202" s="78"/>
      <c r="H202" s="78"/>
    </row>
    <row r="203" spans="5:8" ht="15">
      <c r="E203" s="69"/>
      <c r="F203" s="69"/>
      <c r="G203" s="78"/>
      <c r="H203" s="78"/>
    </row>
    <row r="204" spans="5:8" ht="15">
      <c r="E204" s="69"/>
      <c r="F204" s="69"/>
      <c r="G204" s="78"/>
      <c r="H204" s="78"/>
    </row>
    <row r="205" spans="5:8" ht="15">
      <c r="E205" s="69"/>
      <c r="F205" s="69"/>
      <c r="G205" s="78"/>
      <c r="H205" s="78"/>
    </row>
    <row r="206" spans="5:8" ht="15">
      <c r="E206" s="69"/>
      <c r="F206" s="69"/>
      <c r="G206" s="78"/>
      <c r="H206" s="78"/>
    </row>
    <row r="207" spans="5:8" ht="15">
      <c r="E207" s="69"/>
      <c r="F207" s="69"/>
      <c r="G207" s="78"/>
      <c r="H207" s="78"/>
    </row>
    <row r="208" spans="5:8" ht="15">
      <c r="E208" s="69"/>
      <c r="F208" s="69"/>
      <c r="G208" s="78"/>
      <c r="H208" s="78"/>
    </row>
    <row r="209" spans="5:8" ht="15">
      <c r="E209" s="69"/>
      <c r="F209" s="69"/>
      <c r="G209" s="78"/>
      <c r="H209" s="78"/>
    </row>
    <row r="210" spans="5:8" ht="15">
      <c r="E210" s="69"/>
      <c r="F210" s="69"/>
      <c r="G210" s="78"/>
      <c r="H210" s="78"/>
    </row>
    <row r="211" spans="5:8" ht="15">
      <c r="E211" s="69"/>
      <c r="F211" s="69"/>
      <c r="G211" s="78"/>
      <c r="H211" s="78"/>
    </row>
    <row r="212" spans="5:8" ht="15">
      <c r="E212" s="69"/>
      <c r="F212" s="69"/>
      <c r="G212" s="78"/>
      <c r="H212" s="78"/>
    </row>
    <row r="213" spans="5:8" ht="15">
      <c r="E213" s="69"/>
      <c r="F213" s="69"/>
      <c r="G213" s="78"/>
      <c r="H213" s="78"/>
    </row>
    <row r="214" spans="5:8" ht="15">
      <c r="E214" s="69"/>
      <c r="F214" s="69"/>
      <c r="G214" s="78"/>
      <c r="H214" s="78"/>
    </row>
    <row r="215" spans="5:8" ht="15">
      <c r="E215" s="69"/>
      <c r="F215" s="69"/>
      <c r="G215" s="78"/>
      <c r="H215" s="78"/>
    </row>
    <row r="216" spans="5:8" ht="15">
      <c r="E216" s="69"/>
      <c r="F216" s="69"/>
      <c r="G216" s="78"/>
      <c r="H216" s="78"/>
    </row>
    <row r="217" spans="5:8" ht="15">
      <c r="E217" s="69"/>
      <c r="F217" s="69"/>
      <c r="G217" s="78"/>
      <c r="H217" s="78"/>
    </row>
    <row r="218" spans="5:8" ht="15">
      <c r="E218" s="69"/>
      <c r="F218" s="69"/>
      <c r="G218" s="78"/>
      <c r="H218" s="78"/>
    </row>
    <row r="219" spans="5:8" ht="15">
      <c r="E219" s="69"/>
      <c r="F219" s="69"/>
      <c r="G219" s="78"/>
      <c r="H219" s="78"/>
    </row>
    <row r="220" spans="5:8" ht="15">
      <c r="E220" s="69"/>
      <c r="F220" s="69"/>
      <c r="G220" s="78"/>
      <c r="H220" s="78"/>
    </row>
    <row r="221" spans="5:8" ht="15">
      <c r="E221" s="69"/>
      <c r="F221" s="69"/>
      <c r="G221" s="78"/>
      <c r="H221" s="78"/>
    </row>
    <row r="222" spans="5:8" ht="15">
      <c r="E222" s="69"/>
      <c r="F222" s="69"/>
      <c r="G222" s="78"/>
      <c r="H222" s="78"/>
    </row>
    <row r="223" spans="5:8" ht="15">
      <c r="E223" s="69"/>
      <c r="F223" s="69"/>
      <c r="G223" s="78"/>
      <c r="H223" s="78"/>
    </row>
    <row r="224" spans="5:8" ht="15">
      <c r="E224" s="69"/>
      <c r="F224" s="69"/>
      <c r="G224" s="78"/>
      <c r="H224" s="78"/>
    </row>
    <row r="225" spans="5:8" ht="15">
      <c r="E225" s="69"/>
      <c r="F225" s="69"/>
      <c r="G225" s="78"/>
      <c r="H225" s="78"/>
    </row>
    <row r="226" spans="5:8" ht="15">
      <c r="E226" s="69"/>
      <c r="F226" s="69"/>
      <c r="G226" s="78"/>
      <c r="H226" s="78"/>
    </row>
    <row r="227" spans="5:8" ht="15">
      <c r="E227" s="69"/>
      <c r="F227" s="69"/>
      <c r="G227" s="78"/>
      <c r="H227" s="78"/>
    </row>
    <row r="228" spans="5:8" ht="15">
      <c r="E228" s="69"/>
      <c r="F228" s="69"/>
      <c r="G228" s="78"/>
      <c r="H228" s="78"/>
    </row>
    <row r="229" spans="5:8" ht="15">
      <c r="E229" s="69"/>
      <c r="F229" s="69"/>
      <c r="G229" s="78"/>
      <c r="H229" s="78"/>
    </row>
    <row r="230" spans="5:8" ht="15">
      <c r="E230" s="69"/>
      <c r="F230" s="69"/>
      <c r="G230" s="78"/>
      <c r="H230" s="78"/>
    </row>
    <row r="231" spans="5:8" ht="15">
      <c r="E231" s="69"/>
      <c r="F231" s="69"/>
      <c r="G231" s="78"/>
      <c r="H231" s="78"/>
    </row>
    <row r="232" spans="5:8" ht="15">
      <c r="E232" s="69"/>
      <c r="F232" s="69"/>
      <c r="G232" s="78"/>
      <c r="H232" s="78"/>
    </row>
    <row r="233" spans="5:8" ht="15">
      <c r="E233" s="69"/>
      <c r="F233" s="69"/>
      <c r="G233" s="78"/>
      <c r="H233" s="78"/>
    </row>
    <row r="234" spans="5:8" ht="15">
      <c r="E234" s="69"/>
      <c r="F234" s="69"/>
      <c r="G234" s="78"/>
      <c r="H234" s="78"/>
    </row>
    <row r="235" spans="5:8" ht="15">
      <c r="E235" s="69"/>
      <c r="F235" s="69"/>
      <c r="G235" s="78"/>
      <c r="H235" s="78"/>
    </row>
    <row r="236" spans="5:8" ht="15">
      <c r="E236" s="69"/>
      <c r="F236" s="69"/>
      <c r="G236" s="78"/>
      <c r="H236" s="78"/>
    </row>
    <row r="237" spans="5:8" ht="15">
      <c r="E237" s="69"/>
      <c r="F237" s="69"/>
      <c r="G237" s="78"/>
      <c r="H237" s="78"/>
    </row>
    <row r="238" spans="5:8" ht="15">
      <c r="E238" s="69"/>
      <c r="F238" s="69"/>
      <c r="G238" s="78"/>
      <c r="H238" s="78"/>
    </row>
  </sheetData>
  <sheetProtection/>
  <mergeCells count="7">
    <mergeCell ref="A1:H1"/>
    <mergeCell ref="A2:H2"/>
    <mergeCell ref="C5:D5"/>
    <mergeCell ref="E5:F5"/>
    <mergeCell ref="G5:H5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view="pageBreakPreview" zoomScale="60" zoomScalePageLayoutView="0" workbookViewId="0" topLeftCell="A103">
      <selection activeCell="I39" sqref="I39"/>
    </sheetView>
  </sheetViews>
  <sheetFormatPr defaultColWidth="9.140625" defaultRowHeight="15"/>
  <cols>
    <col min="1" max="1" width="88.00390625" style="44" customWidth="1"/>
    <col min="2" max="2" width="9.140625" style="44" customWidth="1"/>
    <col min="3" max="3" width="17.140625" style="44" customWidth="1"/>
    <col min="4" max="4" width="18.00390625" style="44" customWidth="1"/>
    <col min="5" max="16384" width="9.140625" style="44" customWidth="1"/>
  </cols>
  <sheetData>
    <row r="1" spans="1:10" ht="20.25" customHeight="1">
      <c r="A1" s="292" t="s">
        <v>473</v>
      </c>
      <c r="B1" s="293"/>
      <c r="C1" s="293"/>
      <c r="D1" s="293"/>
      <c r="E1" s="293"/>
      <c r="F1" s="293"/>
      <c r="G1" s="294"/>
      <c r="H1" s="295"/>
      <c r="I1" s="161"/>
      <c r="J1" s="162"/>
    </row>
    <row r="2" spans="1:4" ht="19.5" customHeight="1">
      <c r="A2" s="305" t="s">
        <v>458</v>
      </c>
      <c r="B2" s="306"/>
      <c r="C2" s="306"/>
      <c r="D2" s="306"/>
    </row>
    <row r="3" spans="1:4" ht="15">
      <c r="A3" s="45"/>
      <c r="D3" s="44" t="s">
        <v>87</v>
      </c>
    </row>
    <row r="4" ht="15">
      <c r="A4" s="46" t="s">
        <v>73</v>
      </c>
    </row>
    <row r="5" spans="1:4" ht="30.75">
      <c r="A5" s="163" t="s">
        <v>119</v>
      </c>
      <c r="B5" s="47" t="s">
        <v>120</v>
      </c>
      <c r="C5" s="47" t="s">
        <v>76</v>
      </c>
      <c r="D5" s="47" t="s">
        <v>99</v>
      </c>
    </row>
    <row r="6" spans="1:4" ht="15">
      <c r="A6" s="48" t="s">
        <v>121</v>
      </c>
      <c r="B6" s="49" t="s">
        <v>122</v>
      </c>
      <c r="C6" s="51">
        <f>SUM('1. Önk kiad.'!G7)</f>
        <v>74840581</v>
      </c>
      <c r="D6" s="51">
        <f>SUM('1. Önk kiad.'!H7)</f>
        <v>65559452</v>
      </c>
    </row>
    <row r="7" spans="1:4" ht="15">
      <c r="A7" s="48" t="s">
        <v>123</v>
      </c>
      <c r="B7" s="52" t="s">
        <v>124</v>
      </c>
      <c r="C7" s="51">
        <f>SUM('1. Önk kiad.'!G8)</f>
        <v>0</v>
      </c>
      <c r="D7" s="51">
        <f>SUM('1. Önk kiad.'!H8)</f>
        <v>0</v>
      </c>
    </row>
    <row r="8" spans="1:4" ht="15">
      <c r="A8" s="48" t="s">
        <v>125</v>
      </c>
      <c r="B8" s="52" t="s">
        <v>126</v>
      </c>
      <c r="C8" s="51">
        <f>SUM('1. Önk kiad.'!G9)</f>
        <v>0</v>
      </c>
      <c r="D8" s="51">
        <f>SUM('1. Önk kiad.'!H9)</f>
        <v>4128772</v>
      </c>
    </row>
    <row r="9" spans="1:4" ht="15">
      <c r="A9" s="53" t="s">
        <v>127</v>
      </c>
      <c r="B9" s="52" t="s">
        <v>128</v>
      </c>
      <c r="C9" s="51">
        <f>SUM('1. Önk kiad.'!G10)</f>
        <v>650000</v>
      </c>
      <c r="D9" s="51">
        <f>SUM('1. Önk kiad.'!H10)</f>
        <v>6000263</v>
      </c>
    </row>
    <row r="10" spans="1:4" ht="15">
      <c r="A10" s="53" t="s">
        <v>129</v>
      </c>
      <c r="B10" s="52" t="s">
        <v>130</v>
      </c>
      <c r="C10" s="51">
        <f>SUM('1. Önk kiad.'!G11)</f>
        <v>0</v>
      </c>
      <c r="D10" s="51">
        <f>SUM('1. Önk kiad.'!H11)</f>
        <v>0</v>
      </c>
    </row>
    <row r="11" spans="1:4" ht="15">
      <c r="A11" s="53" t="s">
        <v>131</v>
      </c>
      <c r="B11" s="52" t="s">
        <v>132</v>
      </c>
      <c r="C11" s="51">
        <f>SUM('1. Önk kiad.'!G12)</f>
        <v>1520412</v>
      </c>
      <c r="D11" s="51">
        <f>SUM('1. Önk kiad.'!H12)</f>
        <v>2191975</v>
      </c>
    </row>
    <row r="12" spans="1:4" ht="15">
      <c r="A12" s="53" t="s">
        <v>133</v>
      </c>
      <c r="B12" s="52" t="s">
        <v>134</v>
      </c>
      <c r="C12" s="51">
        <f>SUM('1. Önk kiad.'!G13)</f>
        <v>4470234</v>
      </c>
      <c r="D12" s="51">
        <f>SUM('1. Önk kiad.'!H13)</f>
        <v>4218849</v>
      </c>
    </row>
    <row r="13" spans="1:4" ht="15">
      <c r="A13" s="53" t="s">
        <v>135</v>
      </c>
      <c r="B13" s="52" t="s">
        <v>136</v>
      </c>
      <c r="C13" s="51">
        <f>SUM('1. Önk kiad.'!G14)</f>
        <v>0</v>
      </c>
      <c r="D13" s="51">
        <f>SUM('1. Önk kiad.'!H14)</f>
        <v>0</v>
      </c>
    </row>
    <row r="14" spans="1:4" ht="15">
      <c r="A14" s="54" t="s">
        <v>137</v>
      </c>
      <c r="B14" s="52" t="s">
        <v>138</v>
      </c>
      <c r="C14" s="51">
        <f>SUM('1. Önk kiad.'!G15)</f>
        <v>1084000</v>
      </c>
      <c r="D14" s="51">
        <f>SUM('1. Önk kiad.'!H15)</f>
        <v>696107</v>
      </c>
    </row>
    <row r="15" spans="1:4" ht="15">
      <c r="A15" s="54" t="s">
        <v>139</v>
      </c>
      <c r="B15" s="52" t="s">
        <v>140</v>
      </c>
      <c r="C15" s="51">
        <f>SUM('1. Önk kiad.'!G16)</f>
        <v>2500000</v>
      </c>
      <c r="D15" s="51">
        <f>SUM('1. Önk kiad.'!H16)</f>
        <v>103650</v>
      </c>
    </row>
    <row r="16" spans="1:4" ht="15">
      <c r="A16" s="54" t="s">
        <v>141</v>
      </c>
      <c r="B16" s="52" t="s">
        <v>142</v>
      </c>
      <c r="C16" s="51">
        <f>SUM('1. Önk kiad.'!G17)</f>
        <v>0</v>
      </c>
      <c r="D16" s="51">
        <f>SUM('1. Önk kiad.'!H17)</f>
        <v>1152900</v>
      </c>
    </row>
    <row r="17" spans="1:4" ht="15">
      <c r="A17" s="54" t="s">
        <v>143</v>
      </c>
      <c r="B17" s="52" t="s">
        <v>144</v>
      </c>
      <c r="C17" s="51">
        <f>SUM('1. Önk kiad.'!G18)</f>
        <v>0</v>
      </c>
      <c r="D17" s="51">
        <f>SUM('1. Önk kiad.'!H18)</f>
        <v>0</v>
      </c>
    </row>
    <row r="18" spans="1:4" ht="15">
      <c r="A18" s="54" t="s">
        <v>428</v>
      </c>
      <c r="B18" s="52" t="s">
        <v>145</v>
      </c>
      <c r="C18" s="51">
        <f>SUM('1. Önk kiad.'!G19)</f>
        <v>0</v>
      </c>
      <c r="D18" s="51">
        <f>SUM('1. Önk kiad.'!H19)</f>
        <v>5130613</v>
      </c>
    </row>
    <row r="19" spans="1:4" ht="15">
      <c r="A19" s="55" t="s">
        <v>407</v>
      </c>
      <c r="B19" s="56" t="s">
        <v>146</v>
      </c>
      <c r="C19" s="51">
        <f>SUM('1. Önk kiad.'!G20)</f>
        <v>85065227</v>
      </c>
      <c r="D19" s="51">
        <f>SUM('1. Önk kiad.'!H20)</f>
        <v>89182581</v>
      </c>
    </row>
    <row r="20" spans="1:4" ht="15">
      <c r="A20" s="54" t="s">
        <v>147</v>
      </c>
      <c r="B20" s="52" t="s">
        <v>148</v>
      </c>
      <c r="C20" s="51">
        <f>SUM('1. Önk kiad.'!G21)</f>
        <v>17008600</v>
      </c>
      <c r="D20" s="51">
        <f>SUM('1. Önk kiad.'!H21)</f>
        <v>19482342</v>
      </c>
    </row>
    <row r="21" spans="1:4" ht="30.75">
      <c r="A21" s="54" t="s">
        <v>149</v>
      </c>
      <c r="B21" s="52" t="s">
        <v>150</v>
      </c>
      <c r="C21" s="51">
        <f>SUM('1. Önk kiad.'!G22)</f>
        <v>960000</v>
      </c>
      <c r="D21" s="51">
        <f>SUM('1. Önk kiad.'!H22)</f>
        <v>1632587</v>
      </c>
    </row>
    <row r="22" spans="1:4" ht="15">
      <c r="A22" s="58" t="s">
        <v>151</v>
      </c>
      <c r="B22" s="52" t="s">
        <v>152</v>
      </c>
      <c r="C22" s="51">
        <f>SUM('1. Önk kiad.'!G23)</f>
        <v>0</v>
      </c>
      <c r="D22" s="51">
        <f>SUM('1. Önk kiad.'!H23)</f>
        <v>492259</v>
      </c>
    </row>
    <row r="23" spans="1:4" ht="15">
      <c r="A23" s="59" t="s">
        <v>408</v>
      </c>
      <c r="B23" s="56" t="s">
        <v>153</v>
      </c>
      <c r="C23" s="51">
        <f>SUM('1. Önk kiad.'!G24)</f>
        <v>17968600</v>
      </c>
      <c r="D23" s="51">
        <f>SUM('1. Önk kiad.'!H24)</f>
        <v>21607188</v>
      </c>
    </row>
    <row r="24" spans="1:4" ht="15">
      <c r="A24" s="55" t="s">
        <v>2</v>
      </c>
      <c r="B24" s="56" t="s">
        <v>154</v>
      </c>
      <c r="C24" s="51">
        <f>SUM('1. Önk kiad.'!G25)</f>
        <v>103033827</v>
      </c>
      <c r="D24" s="51">
        <f>SUM('1. Önk kiad.'!H25)</f>
        <v>110789769</v>
      </c>
    </row>
    <row r="25" spans="1:4" ht="15">
      <c r="A25" s="59" t="s">
        <v>429</v>
      </c>
      <c r="B25" s="56" t="s">
        <v>155</v>
      </c>
      <c r="C25" s="51">
        <f>SUM('1. Önk kiad.'!G26)</f>
        <v>22818002</v>
      </c>
      <c r="D25" s="51">
        <f>SUM('1. Önk kiad.'!H26)</f>
        <v>24278776</v>
      </c>
    </row>
    <row r="26" spans="1:4" ht="15">
      <c r="A26" s="54" t="s">
        <v>156</v>
      </c>
      <c r="B26" s="52" t="s">
        <v>157</v>
      </c>
      <c r="C26" s="51">
        <f>SUM('1. Önk kiad.'!G27)</f>
        <v>1250000</v>
      </c>
      <c r="D26" s="51">
        <f>SUM('1. Önk kiad.'!H27)</f>
        <v>1650000</v>
      </c>
    </row>
    <row r="27" spans="1:4" ht="15">
      <c r="A27" s="54" t="s">
        <v>158</v>
      </c>
      <c r="B27" s="52" t="s">
        <v>159</v>
      </c>
      <c r="C27" s="51">
        <f>SUM('1. Önk kiad.'!G28)</f>
        <v>12009884</v>
      </c>
      <c r="D27" s="51">
        <f>SUM('1. Önk kiad.'!H28)</f>
        <v>24609884</v>
      </c>
    </row>
    <row r="28" spans="1:4" ht="15">
      <c r="A28" s="54" t="s">
        <v>160</v>
      </c>
      <c r="B28" s="52" t="s">
        <v>161</v>
      </c>
      <c r="C28" s="51">
        <f>SUM('1. Önk kiad.'!G29)</f>
        <v>0</v>
      </c>
      <c r="D28" s="51">
        <f>SUM('1. Önk kiad.'!H29)</f>
        <v>0</v>
      </c>
    </row>
    <row r="29" spans="1:4" ht="15">
      <c r="A29" s="59" t="s">
        <v>409</v>
      </c>
      <c r="B29" s="56" t="s">
        <v>162</v>
      </c>
      <c r="C29" s="51">
        <f>SUM('1. Önk kiad.'!G30)</f>
        <v>13259884</v>
      </c>
      <c r="D29" s="51">
        <f>SUM('1. Önk kiad.'!H30)</f>
        <v>26259884</v>
      </c>
    </row>
    <row r="30" spans="1:4" ht="15">
      <c r="A30" s="54" t="s">
        <v>163</v>
      </c>
      <c r="B30" s="52" t="s">
        <v>164</v>
      </c>
      <c r="C30" s="51">
        <f>SUM('1. Önk kiad.'!G31)</f>
        <v>1830000</v>
      </c>
      <c r="D30" s="51">
        <f>SUM('1. Önk kiad.'!H31)</f>
        <v>4030000</v>
      </c>
    </row>
    <row r="31" spans="1:4" ht="15">
      <c r="A31" s="54" t="s">
        <v>165</v>
      </c>
      <c r="B31" s="52" t="s">
        <v>166</v>
      </c>
      <c r="C31" s="51">
        <f>SUM('1. Önk kiad.'!G32)</f>
        <v>2990000</v>
      </c>
      <c r="D31" s="51">
        <f>SUM('1. Önk kiad.'!H32)</f>
        <v>3990000</v>
      </c>
    </row>
    <row r="32" spans="1:4" ht="15" customHeight="1">
      <c r="A32" s="59" t="s">
        <v>3</v>
      </c>
      <c r="B32" s="56" t="s">
        <v>167</v>
      </c>
      <c r="C32" s="51">
        <f>SUM('1. Önk kiad.'!G33)</f>
        <v>4820000</v>
      </c>
      <c r="D32" s="51">
        <f>SUM('1. Önk kiad.'!H33)</f>
        <v>8020000</v>
      </c>
    </row>
    <row r="33" spans="1:4" ht="15">
      <c r="A33" s="54" t="s">
        <v>168</v>
      </c>
      <c r="B33" s="52" t="s">
        <v>169</v>
      </c>
      <c r="C33" s="51">
        <f>SUM('1. Önk kiad.'!G34)</f>
        <v>21126494</v>
      </c>
      <c r="D33" s="51">
        <f>SUM('1. Önk kiad.'!H34)</f>
        <v>21126494</v>
      </c>
    </row>
    <row r="34" spans="1:4" ht="15">
      <c r="A34" s="54" t="s">
        <v>170</v>
      </c>
      <c r="B34" s="52" t="s">
        <v>171</v>
      </c>
      <c r="C34" s="51">
        <f>SUM('1. Önk kiad.'!G35)</f>
        <v>0</v>
      </c>
      <c r="D34" s="51">
        <f>SUM('1. Önk kiad.'!H35)</f>
        <v>0</v>
      </c>
    </row>
    <row r="35" spans="1:4" ht="15">
      <c r="A35" s="54" t="s">
        <v>430</v>
      </c>
      <c r="B35" s="52" t="s">
        <v>172</v>
      </c>
      <c r="C35" s="51">
        <f>SUM('1. Önk kiad.'!G36)</f>
        <v>4470000</v>
      </c>
      <c r="D35" s="51">
        <f>SUM('1. Önk kiad.'!H36)</f>
        <v>5470000</v>
      </c>
    </row>
    <row r="36" spans="1:4" ht="15">
      <c r="A36" s="54" t="s">
        <v>173</v>
      </c>
      <c r="B36" s="52" t="s">
        <v>174</v>
      </c>
      <c r="C36" s="51">
        <f>SUM('1. Önk kiad.'!G37)</f>
        <v>25495819</v>
      </c>
      <c r="D36" s="51">
        <f>SUM('1. Önk kiad.'!H37)</f>
        <v>19495819</v>
      </c>
    </row>
    <row r="37" spans="1:4" ht="15">
      <c r="A37" s="61" t="s">
        <v>431</v>
      </c>
      <c r="B37" s="52" t="s">
        <v>175</v>
      </c>
      <c r="C37" s="51">
        <f>SUM('1. Önk kiad.'!G38)</f>
        <v>900000</v>
      </c>
      <c r="D37" s="51">
        <f>SUM('1. Önk kiad.'!H38)</f>
        <v>900000</v>
      </c>
    </row>
    <row r="38" spans="1:4" ht="15">
      <c r="A38" s="58" t="s">
        <v>176</v>
      </c>
      <c r="B38" s="52" t="s">
        <v>177</v>
      </c>
      <c r="C38" s="51">
        <f>SUM('1. Önk kiad.'!G39)</f>
        <v>5350000</v>
      </c>
      <c r="D38" s="51">
        <f>SUM('1. Önk kiad.'!H39)</f>
        <v>8750000</v>
      </c>
    </row>
    <row r="39" spans="1:4" ht="15">
      <c r="A39" s="54" t="s">
        <v>432</v>
      </c>
      <c r="B39" s="52" t="s">
        <v>178</v>
      </c>
      <c r="C39" s="51">
        <f>SUM('1. Önk kiad.'!G40)</f>
        <v>30300000</v>
      </c>
      <c r="D39" s="51">
        <f>SUM('1. Önk kiad.'!H40)</f>
        <v>53607347</v>
      </c>
    </row>
    <row r="40" spans="1:4" ht="15">
      <c r="A40" s="59" t="s">
        <v>410</v>
      </c>
      <c r="B40" s="56" t="s">
        <v>179</v>
      </c>
      <c r="C40" s="51">
        <f>SUM('1. Önk kiad.'!G41)</f>
        <v>87642313</v>
      </c>
      <c r="D40" s="51">
        <f>SUM('1. Önk kiad.'!H41)</f>
        <v>109349660</v>
      </c>
    </row>
    <row r="41" spans="1:4" ht="15">
      <c r="A41" s="54" t="s">
        <v>180</v>
      </c>
      <c r="B41" s="52" t="s">
        <v>181</v>
      </c>
      <c r="C41" s="51">
        <f>SUM('1. Önk kiad.'!G42)</f>
        <v>550000</v>
      </c>
      <c r="D41" s="51">
        <f>SUM('1. Önk kiad.'!H42)</f>
        <v>750000</v>
      </c>
    </row>
    <row r="42" spans="1:4" ht="15">
      <c r="A42" s="54" t="s">
        <v>182</v>
      </c>
      <c r="B42" s="52" t="s">
        <v>183</v>
      </c>
      <c r="C42" s="51">
        <f>SUM('1. Önk kiad.'!G43)</f>
        <v>2500000</v>
      </c>
      <c r="D42" s="51">
        <f>SUM('1. Önk kiad.'!H43)</f>
        <v>3200000</v>
      </c>
    </row>
    <row r="43" spans="1:4" ht="15">
      <c r="A43" s="59" t="s">
        <v>411</v>
      </c>
      <c r="B43" s="56" t="s">
        <v>184</v>
      </c>
      <c r="C43" s="51">
        <f>SUM('1. Önk kiad.'!G44)</f>
        <v>3050000</v>
      </c>
      <c r="D43" s="51">
        <f>SUM('1. Önk kiad.'!H44)</f>
        <v>3950000</v>
      </c>
    </row>
    <row r="44" spans="1:4" ht="15">
      <c r="A44" s="54" t="s">
        <v>185</v>
      </c>
      <c r="B44" s="52" t="s">
        <v>186</v>
      </c>
      <c r="C44" s="51">
        <f>SUM('1. Önk kiad.'!G45)</f>
        <v>25917900</v>
      </c>
      <c r="D44" s="51">
        <f>SUM('1. Önk kiad.'!H45)</f>
        <v>26371751</v>
      </c>
    </row>
    <row r="45" spans="1:4" ht="15">
      <c r="A45" s="54" t="s">
        <v>187</v>
      </c>
      <c r="B45" s="52" t="s">
        <v>188</v>
      </c>
      <c r="C45" s="51">
        <f>SUM('1. Önk kiad.'!G46)</f>
        <v>0</v>
      </c>
      <c r="D45" s="51">
        <f>SUM('1. Önk kiad.'!H46)</f>
        <v>11546149</v>
      </c>
    </row>
    <row r="46" spans="1:4" ht="15">
      <c r="A46" s="54" t="s">
        <v>433</v>
      </c>
      <c r="B46" s="52" t="s">
        <v>189</v>
      </c>
      <c r="C46" s="51">
        <f>SUM('1. Önk kiad.'!G47)</f>
        <v>5905666</v>
      </c>
      <c r="D46" s="51">
        <f>SUM('1. Önk kiad.'!H47)</f>
        <v>5905666</v>
      </c>
    </row>
    <row r="47" spans="1:4" ht="15">
      <c r="A47" s="54" t="s">
        <v>434</v>
      </c>
      <c r="B47" s="52" t="s">
        <v>190</v>
      </c>
      <c r="C47" s="51">
        <f>SUM('1. Önk kiad.'!G48)</f>
        <v>0</v>
      </c>
      <c r="D47" s="51">
        <f>SUM('1. Önk kiad.'!H48)</f>
        <v>0</v>
      </c>
    </row>
    <row r="48" spans="1:4" ht="15">
      <c r="A48" s="54" t="s">
        <v>191</v>
      </c>
      <c r="B48" s="52" t="s">
        <v>192</v>
      </c>
      <c r="C48" s="51">
        <f>SUM('1. Önk kiad.'!G49)</f>
        <v>4087116</v>
      </c>
      <c r="D48" s="51">
        <f>SUM('1. Önk kiad.'!H49)</f>
        <v>6187116</v>
      </c>
    </row>
    <row r="49" spans="1:4" ht="15">
      <c r="A49" s="59" t="s">
        <v>412</v>
      </c>
      <c r="B49" s="56" t="s">
        <v>193</v>
      </c>
      <c r="C49" s="51">
        <f>SUM('1. Önk kiad.'!G50)</f>
        <v>35910682</v>
      </c>
      <c r="D49" s="51">
        <f>SUM('1. Önk kiad.'!H50)</f>
        <v>50010682</v>
      </c>
    </row>
    <row r="50" spans="1:4" ht="15">
      <c r="A50" s="59" t="s">
        <v>413</v>
      </c>
      <c r="B50" s="56" t="s">
        <v>194</v>
      </c>
      <c r="C50" s="51">
        <f>SUM('1. Önk kiad.'!G51)</f>
        <v>144682879</v>
      </c>
      <c r="D50" s="51">
        <f>SUM('1. Önk kiad.'!H51)</f>
        <v>197590226</v>
      </c>
    </row>
    <row r="51" spans="1:4" ht="15">
      <c r="A51" s="15" t="s">
        <v>195</v>
      </c>
      <c r="B51" s="52" t="s">
        <v>196</v>
      </c>
      <c r="C51" s="51">
        <f>SUM('1. Önk kiad.'!G52)</f>
        <v>0</v>
      </c>
      <c r="D51" s="51">
        <f>SUM('1. Önk kiad.'!H52)</f>
        <v>0</v>
      </c>
    </row>
    <row r="52" spans="1:4" ht="15">
      <c r="A52" s="15" t="s">
        <v>414</v>
      </c>
      <c r="B52" s="52" t="s">
        <v>197</v>
      </c>
      <c r="C52" s="51">
        <f>SUM('1. Önk kiad.'!G53)</f>
        <v>0</v>
      </c>
      <c r="D52" s="51">
        <f>SUM('1. Önk kiad.'!H53)</f>
        <v>602000</v>
      </c>
    </row>
    <row r="53" spans="1:4" ht="15">
      <c r="A53" s="62" t="s">
        <v>435</v>
      </c>
      <c r="B53" s="52" t="s">
        <v>198</v>
      </c>
      <c r="C53" s="51">
        <f>SUM('1. Önk kiad.'!G54)</f>
        <v>0</v>
      </c>
      <c r="D53" s="51">
        <f>SUM('1. Önk kiad.'!H54)</f>
        <v>0</v>
      </c>
    </row>
    <row r="54" spans="1:4" ht="15">
      <c r="A54" s="62" t="s">
        <v>436</v>
      </c>
      <c r="B54" s="52" t="s">
        <v>199</v>
      </c>
      <c r="C54" s="51">
        <f>SUM('1. Önk kiad.'!G55)</f>
        <v>0</v>
      </c>
      <c r="D54" s="51">
        <f>SUM('1. Önk kiad.'!H55)</f>
        <v>0</v>
      </c>
    </row>
    <row r="55" spans="1:4" ht="15">
      <c r="A55" s="62" t="s">
        <v>437</v>
      </c>
      <c r="B55" s="52" t="s">
        <v>200</v>
      </c>
      <c r="C55" s="51">
        <f>SUM('1. Önk kiad.'!G56)</f>
        <v>0</v>
      </c>
      <c r="D55" s="51">
        <f>SUM('1. Önk kiad.'!H56)</f>
        <v>0</v>
      </c>
    </row>
    <row r="56" spans="1:4" ht="15">
      <c r="A56" s="15" t="s">
        <v>438</v>
      </c>
      <c r="B56" s="52" t="s">
        <v>201</v>
      </c>
      <c r="C56" s="51">
        <f>SUM('1. Önk kiad.'!G57)</f>
        <v>0</v>
      </c>
      <c r="D56" s="51">
        <f>SUM('1. Önk kiad.'!H57)</f>
        <v>0</v>
      </c>
    </row>
    <row r="57" spans="1:4" ht="15">
      <c r="A57" s="15" t="s">
        <v>439</v>
      </c>
      <c r="B57" s="52" t="s">
        <v>202</v>
      </c>
      <c r="C57" s="51">
        <f>SUM('1. Önk kiad.'!G58)</f>
        <v>0</v>
      </c>
      <c r="D57" s="51">
        <f>SUM('1. Önk kiad.'!H58)</f>
        <v>0</v>
      </c>
    </row>
    <row r="58" spans="1:4" ht="15">
      <c r="A58" s="15" t="s">
        <v>440</v>
      </c>
      <c r="B58" s="52" t="s">
        <v>203</v>
      </c>
      <c r="C58" s="51">
        <f>SUM('1. Önk kiad.'!G59)</f>
        <v>34597000</v>
      </c>
      <c r="D58" s="51">
        <f>SUM('1. Önk kiad.'!H59)</f>
        <v>34597000</v>
      </c>
    </row>
    <row r="59" spans="1:4" ht="15">
      <c r="A59" s="14" t="s">
        <v>415</v>
      </c>
      <c r="B59" s="56" t="s">
        <v>204</v>
      </c>
      <c r="C59" s="51">
        <f>SUM('1. Önk kiad.'!G60)</f>
        <v>34597000</v>
      </c>
      <c r="D59" s="51">
        <f>SUM('1. Önk kiad.'!H60)</f>
        <v>35199000</v>
      </c>
    </row>
    <row r="60" spans="1:4" ht="15">
      <c r="A60" s="63" t="s">
        <v>441</v>
      </c>
      <c r="B60" s="52" t="s">
        <v>205</v>
      </c>
      <c r="C60" s="51">
        <f>SUM('1. Önk kiad.'!G61)</f>
        <v>0</v>
      </c>
      <c r="D60" s="51">
        <f>SUM('1. Önk kiad.'!H61)</f>
        <v>0</v>
      </c>
    </row>
    <row r="61" spans="1:4" ht="15">
      <c r="A61" s="63" t="s">
        <v>206</v>
      </c>
      <c r="B61" s="52" t="s">
        <v>207</v>
      </c>
      <c r="C61" s="51">
        <f>SUM('1. Önk kiad.'!G62)</f>
        <v>0</v>
      </c>
      <c r="D61" s="51">
        <f>SUM('1. Önk kiad.'!H62)</f>
        <v>1452846</v>
      </c>
    </row>
    <row r="62" spans="1:4" ht="15">
      <c r="A62" s="63" t="s">
        <v>208</v>
      </c>
      <c r="B62" s="52" t="s">
        <v>209</v>
      </c>
      <c r="C62" s="51">
        <f>SUM('1. Önk kiad.'!G63)</f>
        <v>0</v>
      </c>
      <c r="D62" s="51">
        <f>SUM('1. Önk kiad.'!H63)</f>
        <v>0</v>
      </c>
    </row>
    <row r="63" spans="1:4" ht="15">
      <c r="A63" s="63" t="s">
        <v>416</v>
      </c>
      <c r="B63" s="52" t="s">
        <v>210</v>
      </c>
      <c r="C63" s="51">
        <f>SUM('1. Önk kiad.'!G64)</f>
        <v>0</v>
      </c>
      <c r="D63" s="51">
        <f>SUM('1. Önk kiad.'!H64)</f>
        <v>0</v>
      </c>
    </row>
    <row r="64" spans="1:4" ht="30.75">
      <c r="A64" s="63" t="s">
        <v>442</v>
      </c>
      <c r="B64" s="52" t="s">
        <v>211</v>
      </c>
      <c r="C64" s="51">
        <f>SUM('1. Önk kiad.'!G65)</f>
        <v>0</v>
      </c>
      <c r="D64" s="51">
        <f>SUM('1. Önk kiad.'!H65)</f>
        <v>0</v>
      </c>
    </row>
    <row r="65" spans="1:4" ht="15">
      <c r="A65" s="63" t="s">
        <v>417</v>
      </c>
      <c r="B65" s="52" t="s">
        <v>212</v>
      </c>
      <c r="C65" s="51">
        <f>SUM('1. Önk kiad.'!G66)</f>
        <v>0</v>
      </c>
      <c r="D65" s="51">
        <f>SUM('1. Önk kiad.'!H66)</f>
        <v>0</v>
      </c>
    </row>
    <row r="66" spans="1:4" ht="15">
      <c r="A66" s="63" t="s">
        <v>443</v>
      </c>
      <c r="B66" s="52" t="s">
        <v>213</v>
      </c>
      <c r="C66" s="51">
        <f>SUM('1. Önk kiad.'!G67)</f>
        <v>0</v>
      </c>
      <c r="D66" s="51">
        <f>SUM('1. Önk kiad.'!H67)</f>
        <v>0</v>
      </c>
    </row>
    <row r="67" spans="1:4" ht="15">
      <c r="A67" s="63" t="s">
        <v>444</v>
      </c>
      <c r="B67" s="52" t="s">
        <v>214</v>
      </c>
      <c r="C67" s="51">
        <f>SUM('1. Önk kiad.'!G68)</f>
        <v>0</v>
      </c>
      <c r="D67" s="51">
        <f>SUM('1. Önk kiad.'!H68)</f>
        <v>0</v>
      </c>
    </row>
    <row r="68" spans="1:4" ht="15">
      <c r="A68" s="63" t="s">
        <v>215</v>
      </c>
      <c r="B68" s="52" t="s">
        <v>216</v>
      </c>
      <c r="C68" s="51">
        <f>SUM('1. Önk kiad.'!G69)</f>
        <v>0</v>
      </c>
      <c r="D68" s="51">
        <f>SUM('1. Önk kiad.'!H69)</f>
        <v>0</v>
      </c>
    </row>
    <row r="69" spans="1:4" ht="15">
      <c r="A69" s="64" t="s">
        <v>217</v>
      </c>
      <c r="B69" s="52" t="s">
        <v>218</v>
      </c>
      <c r="C69" s="51">
        <f>SUM('1. Önk kiad.'!G70)</f>
        <v>0</v>
      </c>
      <c r="D69" s="51">
        <f>SUM('1. Önk kiad.'!H70)</f>
        <v>0</v>
      </c>
    </row>
    <row r="70" spans="1:4" ht="15">
      <c r="A70" s="63" t="s">
        <v>445</v>
      </c>
      <c r="B70" s="52" t="s">
        <v>219</v>
      </c>
      <c r="C70" s="51">
        <f>SUM('1. Önk kiad.'!G71)</f>
        <v>0</v>
      </c>
      <c r="D70" s="51">
        <f>SUM('1. Önk kiad.'!H71)</f>
        <v>0</v>
      </c>
    </row>
    <row r="71" spans="1:4" ht="15">
      <c r="A71" s="63" t="s">
        <v>462</v>
      </c>
      <c r="B71" s="52" t="s">
        <v>220</v>
      </c>
      <c r="C71" s="51">
        <f>SUM('1. Önk kiad.'!G72)</f>
        <v>32171660</v>
      </c>
      <c r="D71" s="51">
        <f>SUM('1. Önk kiad.'!H72)</f>
        <v>32171660</v>
      </c>
    </row>
    <row r="72" spans="1:4" ht="15">
      <c r="A72" s="64" t="s">
        <v>71</v>
      </c>
      <c r="B72" s="52" t="s">
        <v>456</v>
      </c>
      <c r="C72" s="51">
        <f>SUM('1. Önk kiad.'!G73)</f>
        <v>15006325</v>
      </c>
      <c r="D72" s="51">
        <f>SUM('1. Önk kiad.'!H73)</f>
        <v>3435797</v>
      </c>
    </row>
    <row r="73" spans="1:4" ht="15">
      <c r="A73" s="64" t="s">
        <v>72</v>
      </c>
      <c r="B73" s="52" t="s">
        <v>456</v>
      </c>
      <c r="C73" s="51">
        <f>SUM('1. Önk kiad.'!G74)</f>
        <v>0</v>
      </c>
      <c r="D73" s="51">
        <f>SUM('1. Önk kiad.'!H74)</f>
        <v>0</v>
      </c>
    </row>
    <row r="74" spans="1:4" ht="15">
      <c r="A74" s="14" t="s">
        <v>418</v>
      </c>
      <c r="B74" s="56" t="s">
        <v>221</v>
      </c>
      <c r="C74" s="51">
        <f>SUM('1. Önk kiad.'!G75)</f>
        <v>47177985</v>
      </c>
      <c r="D74" s="51">
        <f>SUM('1. Önk kiad.'!H75)</f>
        <v>35607457</v>
      </c>
    </row>
    <row r="75" spans="1:4" ht="15">
      <c r="A75" s="288" t="s">
        <v>62</v>
      </c>
      <c r="B75" s="289"/>
      <c r="C75" s="290">
        <f>SUM('1. Önk kiad.'!G76)</f>
        <v>0</v>
      </c>
      <c r="D75" s="290">
        <f>SUM('1. Önk kiad.'!H76)</f>
        <v>0</v>
      </c>
    </row>
    <row r="76" spans="1:4" ht="15">
      <c r="A76" s="66" t="s">
        <v>222</v>
      </c>
      <c r="B76" s="52" t="s">
        <v>223</v>
      </c>
      <c r="C76" s="51">
        <f>SUM('1. Önk kiad.'!G77)</f>
        <v>0</v>
      </c>
      <c r="D76" s="51">
        <f>SUM('1. Önk kiad.'!H77)</f>
        <v>23215</v>
      </c>
    </row>
    <row r="77" spans="1:4" ht="15">
      <c r="A77" s="66" t="s">
        <v>446</v>
      </c>
      <c r="B77" s="52" t="s">
        <v>224</v>
      </c>
      <c r="C77" s="51">
        <f>SUM('1. Önk kiad.'!G78)</f>
        <v>281552878</v>
      </c>
      <c r="D77" s="51">
        <f>SUM('1. Önk kiad.'!H78)</f>
        <v>270552878</v>
      </c>
    </row>
    <row r="78" spans="1:4" ht="15">
      <c r="A78" s="66" t="s">
        <v>225</v>
      </c>
      <c r="B78" s="52" t="s">
        <v>226</v>
      </c>
      <c r="C78" s="51">
        <f>SUM('1. Önk kiad.'!G79)</f>
        <v>0</v>
      </c>
      <c r="D78" s="51">
        <f>SUM('1. Önk kiad.'!H79)</f>
        <v>0</v>
      </c>
    </row>
    <row r="79" spans="1:4" ht="15">
      <c r="A79" s="66" t="s">
        <v>227</v>
      </c>
      <c r="B79" s="52" t="s">
        <v>228</v>
      </c>
      <c r="C79" s="51">
        <f>SUM('1. Önk kiad.'!G80)</f>
        <v>1260000</v>
      </c>
      <c r="D79" s="51">
        <f>SUM('1. Önk kiad.'!H80)</f>
        <v>8054150</v>
      </c>
    </row>
    <row r="80" spans="1:4" ht="15">
      <c r="A80" s="58" t="s">
        <v>229</v>
      </c>
      <c r="B80" s="52" t="s">
        <v>230</v>
      </c>
      <c r="C80" s="51">
        <f>SUM('1. Önk kiad.'!G81)</f>
        <v>0</v>
      </c>
      <c r="D80" s="51">
        <f>SUM('1. Önk kiad.'!H81)</f>
        <v>0</v>
      </c>
    </row>
    <row r="81" spans="1:4" ht="15">
      <c r="A81" s="58" t="s">
        <v>231</v>
      </c>
      <c r="B81" s="52" t="s">
        <v>232</v>
      </c>
      <c r="C81" s="51">
        <f>SUM('1. Önk kiad.'!G82)</f>
        <v>0</v>
      </c>
      <c r="D81" s="51">
        <f>SUM('1. Önk kiad.'!H82)</f>
        <v>0</v>
      </c>
    </row>
    <row r="82" spans="1:4" ht="15">
      <c r="A82" s="58" t="s">
        <v>233</v>
      </c>
      <c r="B82" s="52" t="s">
        <v>234</v>
      </c>
      <c r="C82" s="51">
        <f>SUM('1. Önk kiad.'!G83)</f>
        <v>76359276</v>
      </c>
      <c r="D82" s="51">
        <f>SUM('1. Önk kiad.'!H83)</f>
        <v>76359276</v>
      </c>
    </row>
    <row r="83" spans="1:4" ht="15">
      <c r="A83" s="67" t="s">
        <v>419</v>
      </c>
      <c r="B83" s="56" t="s">
        <v>235</v>
      </c>
      <c r="C83" s="51">
        <f>SUM('1. Önk kiad.'!G84)</f>
        <v>359172154</v>
      </c>
      <c r="D83" s="51">
        <f>SUM('1. Önk kiad.'!H84)</f>
        <v>354989519</v>
      </c>
    </row>
    <row r="84" spans="1:4" ht="15">
      <c r="A84" s="15" t="s">
        <v>236</v>
      </c>
      <c r="B84" s="52" t="s">
        <v>237</v>
      </c>
      <c r="C84" s="51">
        <f>SUM('1. Önk kiad.'!G85)</f>
        <v>143177130</v>
      </c>
      <c r="D84" s="51">
        <f>SUM('1. Önk kiad.'!H85)</f>
        <v>139259765</v>
      </c>
    </row>
    <row r="85" spans="1:4" ht="15">
      <c r="A85" s="15" t="s">
        <v>238</v>
      </c>
      <c r="B85" s="52" t="s">
        <v>239</v>
      </c>
      <c r="C85" s="51">
        <f>SUM('1. Önk kiad.'!G86)</f>
        <v>0</v>
      </c>
      <c r="D85" s="51">
        <f>SUM('1. Önk kiad.'!H86)</f>
        <v>0</v>
      </c>
    </row>
    <row r="86" spans="1:4" ht="15">
      <c r="A86" s="15" t="s">
        <v>240</v>
      </c>
      <c r="B86" s="52" t="s">
        <v>241</v>
      </c>
      <c r="C86" s="51">
        <f>SUM('1. Önk kiad.'!G87)</f>
        <v>0</v>
      </c>
      <c r="D86" s="51">
        <f>SUM('1. Önk kiad.'!H87)</f>
        <v>0</v>
      </c>
    </row>
    <row r="87" spans="1:4" ht="15">
      <c r="A87" s="15" t="s">
        <v>242</v>
      </c>
      <c r="B87" s="52" t="s">
        <v>243</v>
      </c>
      <c r="C87" s="51">
        <f>SUM('1. Önk kiad.'!G88)</f>
        <v>36911558</v>
      </c>
      <c r="D87" s="51">
        <f>SUM('1. Önk kiad.'!H88)</f>
        <v>36411558</v>
      </c>
    </row>
    <row r="88" spans="1:4" ht="15">
      <c r="A88" s="14" t="s">
        <v>420</v>
      </c>
      <c r="B88" s="56" t="s">
        <v>244</v>
      </c>
      <c r="C88" s="51">
        <f>SUM('1. Önk kiad.'!G89)</f>
        <v>180088688</v>
      </c>
      <c r="D88" s="51">
        <f>SUM('1. Önk kiad.'!H89)</f>
        <v>175671323</v>
      </c>
    </row>
    <row r="89" spans="1:4" ht="30.75">
      <c r="A89" s="15" t="s">
        <v>245</v>
      </c>
      <c r="B89" s="52" t="s">
        <v>246</v>
      </c>
      <c r="C89" s="51">
        <f>SUM('1. Önk kiad.'!G90)</f>
        <v>0</v>
      </c>
      <c r="D89" s="51">
        <f>SUM('1. Önk kiad.'!H90)</f>
        <v>0</v>
      </c>
    </row>
    <row r="90" spans="1:4" ht="30.75">
      <c r="A90" s="15" t="s">
        <v>447</v>
      </c>
      <c r="B90" s="52" t="s">
        <v>247</v>
      </c>
      <c r="C90" s="51">
        <f>SUM('1. Önk kiad.'!G91)</f>
        <v>0</v>
      </c>
      <c r="D90" s="51">
        <f>SUM('1. Önk kiad.'!H91)</f>
        <v>0</v>
      </c>
    </row>
    <row r="91" spans="1:4" ht="30.75">
      <c r="A91" s="15" t="s">
        <v>448</v>
      </c>
      <c r="B91" s="52" t="s">
        <v>248</v>
      </c>
      <c r="C91" s="51">
        <f>SUM('1. Önk kiad.'!G92)</f>
        <v>0</v>
      </c>
      <c r="D91" s="51">
        <f>SUM('1. Önk kiad.'!H92)</f>
        <v>0</v>
      </c>
    </row>
    <row r="92" spans="1:4" ht="15">
      <c r="A92" s="15" t="s">
        <v>449</v>
      </c>
      <c r="B92" s="52" t="s">
        <v>249</v>
      </c>
      <c r="C92" s="51">
        <f>SUM('1. Önk kiad.'!G93)</f>
        <v>0</v>
      </c>
      <c r="D92" s="51">
        <f>SUM('1. Önk kiad.'!H93)</f>
        <v>0</v>
      </c>
    </row>
    <row r="93" spans="1:4" ht="30.75">
      <c r="A93" s="15" t="s">
        <v>450</v>
      </c>
      <c r="B93" s="52" t="s">
        <v>250</v>
      </c>
      <c r="C93" s="51">
        <f>SUM('1. Önk kiad.'!G94)</f>
        <v>0</v>
      </c>
      <c r="D93" s="51">
        <f>SUM('1. Önk kiad.'!H94)</f>
        <v>0</v>
      </c>
    </row>
    <row r="94" spans="1:4" ht="30.75">
      <c r="A94" s="15" t="s">
        <v>451</v>
      </c>
      <c r="B94" s="52" t="s">
        <v>251</v>
      </c>
      <c r="C94" s="51">
        <f>SUM('1. Önk kiad.'!G95)</f>
        <v>0</v>
      </c>
      <c r="D94" s="51">
        <f>SUM('1. Önk kiad.'!H95)</f>
        <v>0</v>
      </c>
    </row>
    <row r="95" spans="1:4" ht="15">
      <c r="A95" s="15" t="s">
        <v>252</v>
      </c>
      <c r="B95" s="52" t="s">
        <v>253</v>
      </c>
      <c r="C95" s="51">
        <f>SUM('1. Önk kiad.'!G96)</f>
        <v>0</v>
      </c>
      <c r="D95" s="51">
        <f>SUM('1. Önk kiad.'!H96)</f>
        <v>0</v>
      </c>
    </row>
    <row r="96" spans="1:4" ht="15">
      <c r="A96" s="15" t="s">
        <v>452</v>
      </c>
      <c r="B96" s="52" t="s">
        <v>457</v>
      </c>
      <c r="C96" s="51">
        <f>SUM('1. Önk kiad.'!G97)</f>
        <v>0</v>
      </c>
      <c r="D96" s="51">
        <f>SUM('1. Önk kiad.'!H97)</f>
        <v>0</v>
      </c>
    </row>
    <row r="97" spans="1:4" ht="15">
      <c r="A97" s="14" t="s">
        <v>421</v>
      </c>
      <c r="B97" s="56" t="s">
        <v>255</v>
      </c>
      <c r="C97" s="51">
        <f>SUM('1. Önk kiad.'!G98)</f>
        <v>0</v>
      </c>
      <c r="D97" s="51">
        <f>SUM('1. Önk kiad.'!H98)</f>
        <v>0</v>
      </c>
    </row>
    <row r="98" spans="1:4" ht="15">
      <c r="A98" s="288" t="s">
        <v>61</v>
      </c>
      <c r="B98" s="289"/>
      <c r="C98" s="290">
        <f>SUM('1. Önk kiad.'!G99)</f>
        <v>0</v>
      </c>
      <c r="D98" s="290">
        <f>SUM('1. Önk kiad.'!H99)</f>
        <v>0</v>
      </c>
    </row>
    <row r="99" spans="1:4" ht="15">
      <c r="A99" s="280" t="s">
        <v>4</v>
      </c>
      <c r="B99" s="287" t="s">
        <v>256</v>
      </c>
      <c r="C99" s="269">
        <f>SUM('1. Önk kiad.'!G100)</f>
        <v>891570535</v>
      </c>
      <c r="D99" s="269">
        <f>SUM('1. Önk kiad.'!H100)</f>
        <v>934126070</v>
      </c>
    </row>
    <row r="100" spans="1:23" ht="15">
      <c r="A100" s="15" t="s">
        <v>453</v>
      </c>
      <c r="B100" s="54" t="s">
        <v>257</v>
      </c>
      <c r="C100" s="51">
        <f>SUM('1. Önk kiad.'!G101)</f>
        <v>9542860</v>
      </c>
      <c r="D100" s="51">
        <f>SUM('1. Önk kiad.'!H101)</f>
        <v>19542860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9"/>
      <c r="W100" s="69"/>
    </row>
    <row r="101" spans="1:23" ht="15">
      <c r="A101" s="15" t="s">
        <v>258</v>
      </c>
      <c r="B101" s="54" t="s">
        <v>259</v>
      </c>
      <c r="C101" s="51">
        <f>SUM('1. Önk kiad.'!G102)</f>
        <v>0</v>
      </c>
      <c r="D101" s="51">
        <f>SUM('1. Önk kiad.'!H102)</f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9"/>
      <c r="W101" s="69"/>
    </row>
    <row r="102" spans="1:23" ht="15">
      <c r="A102" s="15" t="s">
        <v>454</v>
      </c>
      <c r="B102" s="54" t="s">
        <v>260</v>
      </c>
      <c r="C102" s="51">
        <f>SUM('1. Önk kiad.'!G103)</f>
        <v>0</v>
      </c>
      <c r="D102" s="51">
        <f>SUM('1. Önk kiad.'!H103)</f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9"/>
      <c r="W102" s="69"/>
    </row>
    <row r="103" spans="1:23" ht="15">
      <c r="A103" s="14" t="s">
        <v>422</v>
      </c>
      <c r="B103" s="59" t="s">
        <v>261</v>
      </c>
      <c r="C103" s="51">
        <f>SUM('1. Önk kiad.'!G104)</f>
        <v>9542860</v>
      </c>
      <c r="D103" s="51">
        <f>SUM('1. Önk kiad.'!H104)</f>
        <v>19542860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69"/>
      <c r="W103" s="69"/>
    </row>
    <row r="104" spans="1:23" ht="15">
      <c r="A104" s="71" t="s">
        <v>455</v>
      </c>
      <c r="B104" s="54" t="s">
        <v>262</v>
      </c>
      <c r="C104" s="51">
        <f>SUM('1. Önk kiad.'!G105)</f>
        <v>0</v>
      </c>
      <c r="D104" s="51">
        <f>SUM('1. Önk kiad.'!H105)</f>
        <v>0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69"/>
      <c r="W104" s="69"/>
    </row>
    <row r="105" spans="1:23" ht="15">
      <c r="A105" s="71" t="s">
        <v>425</v>
      </c>
      <c r="B105" s="54" t="s">
        <v>263</v>
      </c>
      <c r="C105" s="51">
        <f>SUM('1. Önk kiad.'!G106)</f>
        <v>0</v>
      </c>
      <c r="D105" s="51">
        <f>SUM('1. Önk kiad.'!H106)</f>
        <v>0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69"/>
      <c r="W105" s="69"/>
    </row>
    <row r="106" spans="1:23" ht="15">
      <c r="A106" s="15" t="s">
        <v>264</v>
      </c>
      <c r="B106" s="54" t="s">
        <v>265</v>
      </c>
      <c r="C106" s="51">
        <f>SUM('1. Önk kiad.'!G107)</f>
        <v>0</v>
      </c>
      <c r="D106" s="51">
        <f>SUM('1. Önk kiad.'!H107)</f>
        <v>0</v>
      </c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9"/>
      <c r="W106" s="69"/>
    </row>
    <row r="107" spans="1:23" ht="15">
      <c r="A107" s="15" t="s">
        <v>0</v>
      </c>
      <c r="B107" s="54" t="s">
        <v>266</v>
      </c>
      <c r="C107" s="51">
        <f>SUM('1. Önk kiad.'!G108)</f>
        <v>0</v>
      </c>
      <c r="D107" s="51">
        <f>SUM('1. Önk kiad.'!H108)</f>
        <v>0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9"/>
      <c r="W107" s="69"/>
    </row>
    <row r="108" spans="1:23" ht="15">
      <c r="A108" s="73" t="s">
        <v>423</v>
      </c>
      <c r="B108" s="59" t="s">
        <v>267</v>
      </c>
      <c r="C108" s="51">
        <f>SUM('1. Önk kiad.'!G109)</f>
        <v>0</v>
      </c>
      <c r="D108" s="51">
        <f>SUM('1. Önk kiad.'!H109)</f>
        <v>0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69"/>
      <c r="W108" s="69"/>
    </row>
    <row r="109" spans="1:23" ht="15">
      <c r="A109" s="71" t="s">
        <v>268</v>
      </c>
      <c r="B109" s="54" t="s">
        <v>269</v>
      </c>
      <c r="C109" s="51">
        <f>SUM('1. Önk kiad.'!G110)</f>
        <v>0</v>
      </c>
      <c r="D109" s="51">
        <f>SUM('1. Önk kiad.'!H110)</f>
        <v>0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69"/>
      <c r="W109" s="69"/>
    </row>
    <row r="110" spans="1:23" ht="15">
      <c r="A110" s="71" t="s">
        <v>270</v>
      </c>
      <c r="B110" s="54" t="s">
        <v>271</v>
      </c>
      <c r="C110" s="51">
        <f>SUM('1. Önk kiad.'!G111)</f>
        <v>11479602</v>
      </c>
      <c r="D110" s="51">
        <f>SUM('1. Önk kiad.'!H111)</f>
        <v>11479602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69"/>
      <c r="W110" s="69"/>
    </row>
    <row r="111" spans="1:23" ht="15">
      <c r="A111" s="73" t="s">
        <v>272</v>
      </c>
      <c r="B111" s="59" t="s">
        <v>273</v>
      </c>
      <c r="C111" s="51">
        <f>SUM('1. Önk kiad.'!G112)</f>
        <v>285448678</v>
      </c>
      <c r="D111" s="51">
        <f>SUM('1. Önk kiad.'!H112)</f>
        <v>291566414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69"/>
      <c r="W111" s="69"/>
    </row>
    <row r="112" spans="1:23" ht="15">
      <c r="A112" s="71" t="s">
        <v>274</v>
      </c>
      <c r="B112" s="54" t="s">
        <v>275</v>
      </c>
      <c r="C112" s="51">
        <f>SUM('1. Önk kiad.'!G113)</f>
        <v>0</v>
      </c>
      <c r="D112" s="51">
        <f>SUM('1. Önk kiad.'!H113)</f>
        <v>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69"/>
      <c r="W112" s="69"/>
    </row>
    <row r="113" spans="1:23" ht="15">
      <c r="A113" s="71" t="s">
        <v>276</v>
      </c>
      <c r="B113" s="54" t="s">
        <v>277</v>
      </c>
      <c r="C113" s="51">
        <f>SUM('1. Önk kiad.'!G114)</f>
        <v>0</v>
      </c>
      <c r="D113" s="51">
        <f>SUM('1. Önk kiad.'!H114)</f>
        <v>0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69"/>
      <c r="W113" s="69"/>
    </row>
    <row r="114" spans="1:23" ht="15">
      <c r="A114" s="71" t="s">
        <v>278</v>
      </c>
      <c r="B114" s="54" t="s">
        <v>279</v>
      </c>
      <c r="C114" s="51">
        <f>SUM('1. Önk kiad.'!G115)</f>
        <v>0</v>
      </c>
      <c r="D114" s="51">
        <f>SUM('1. Önk kiad.'!H115)</f>
        <v>0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69"/>
      <c r="W114" s="69"/>
    </row>
    <row r="115" spans="1:23" ht="15">
      <c r="A115" s="73" t="s">
        <v>424</v>
      </c>
      <c r="B115" s="59" t="s">
        <v>280</v>
      </c>
      <c r="C115" s="51">
        <f>SUM('1. Önk kiad.'!G116)</f>
        <v>306471140</v>
      </c>
      <c r="D115" s="51">
        <f>SUM('1. Önk kiad.'!H116)</f>
        <v>303046016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69"/>
      <c r="W115" s="69"/>
    </row>
    <row r="116" spans="1:23" ht="15">
      <c r="A116" s="71" t="s">
        <v>281</v>
      </c>
      <c r="B116" s="54" t="s">
        <v>282</v>
      </c>
      <c r="C116" s="51">
        <f>SUM('1. Önk kiad.'!G117)</f>
        <v>0</v>
      </c>
      <c r="D116" s="51">
        <f>SUM('1. Önk kiad.'!H117)</f>
        <v>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69"/>
      <c r="W116" s="69"/>
    </row>
    <row r="117" spans="1:23" ht="15">
      <c r="A117" s="15" t="s">
        <v>283</v>
      </c>
      <c r="B117" s="54" t="s">
        <v>284</v>
      </c>
      <c r="C117" s="51">
        <f>SUM('1. Önk kiad.'!G118)</f>
        <v>0</v>
      </c>
      <c r="D117" s="51">
        <f>SUM('1. Önk kiad.'!H118)</f>
        <v>0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9"/>
      <c r="W117" s="69"/>
    </row>
    <row r="118" spans="1:23" ht="15">
      <c r="A118" s="71" t="s">
        <v>1</v>
      </c>
      <c r="B118" s="54" t="s">
        <v>285</v>
      </c>
      <c r="C118" s="51">
        <f>SUM('1. Önk kiad.'!G119)</f>
        <v>0</v>
      </c>
      <c r="D118" s="51">
        <f>SUM('1. Önk kiad.'!H119)</f>
        <v>0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69"/>
      <c r="W118" s="69"/>
    </row>
    <row r="119" spans="1:23" ht="15">
      <c r="A119" s="71" t="s">
        <v>426</v>
      </c>
      <c r="B119" s="54" t="s">
        <v>286</v>
      </c>
      <c r="C119" s="51">
        <f>SUM('1. Önk kiad.'!G120)</f>
        <v>0</v>
      </c>
      <c r="D119" s="51">
        <f>SUM('1. Önk kiad.'!H120)</f>
        <v>0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69"/>
      <c r="W119" s="69"/>
    </row>
    <row r="120" spans="1:23" ht="15">
      <c r="A120" s="73" t="s">
        <v>427</v>
      </c>
      <c r="B120" s="59" t="s">
        <v>287</v>
      </c>
      <c r="C120" s="51">
        <f>SUM('1. Önk kiad.'!G121)</f>
        <v>0</v>
      </c>
      <c r="D120" s="51">
        <f>SUM('1. Önk kiad.'!H121)</f>
        <v>0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69"/>
      <c r="W120" s="69"/>
    </row>
    <row r="121" spans="1:23" ht="15">
      <c r="A121" s="15" t="s">
        <v>288</v>
      </c>
      <c r="B121" s="54" t="s">
        <v>289</v>
      </c>
      <c r="C121" s="51">
        <f>SUM('1. Önk kiad.'!G122)</f>
        <v>0</v>
      </c>
      <c r="D121" s="51">
        <f>SUM('1. Önk kiad.'!H122)</f>
        <v>0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9"/>
      <c r="W121" s="69"/>
    </row>
    <row r="122" spans="1:23" ht="15">
      <c r="A122" s="267" t="s">
        <v>5</v>
      </c>
      <c r="B122" s="268" t="s">
        <v>290</v>
      </c>
      <c r="C122" s="269">
        <f>SUM('1. Önk kiad.'!G123)</f>
        <v>306471140</v>
      </c>
      <c r="D122" s="269">
        <f>SUM('1. Önk kiad.'!H123)</f>
        <v>322588876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69"/>
      <c r="W122" s="69"/>
    </row>
    <row r="123" spans="1:23" ht="15">
      <c r="A123" s="270" t="s">
        <v>41</v>
      </c>
      <c r="B123" s="273"/>
      <c r="C123" s="286">
        <f>SUM('1. Önk kiad.'!G124)</f>
        <v>1198041675</v>
      </c>
      <c r="D123" s="286">
        <f>SUM('1. Önk kiad.'!H124)</f>
        <v>1256714946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</row>
    <row r="124" spans="2:23" ht="15">
      <c r="B124" s="69"/>
      <c r="C124" s="51">
        <f>SUM('1. Önk kiad.'!G125)</f>
        <v>0</v>
      </c>
      <c r="D124" s="51">
        <f>SUM('1. Önk kiad.'!H125)</f>
        <v>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25" spans="2:23" ht="15">
      <c r="B125" s="69"/>
      <c r="C125" s="51">
        <f>SUM('1. Önk kiad.'!G126)</f>
        <v>0</v>
      </c>
      <c r="D125" s="51">
        <f>SUM('1. Önk kiad.'!H126)</f>
        <v>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</row>
    <row r="126" spans="2:23" ht="15">
      <c r="B126" s="69"/>
      <c r="C126" s="69"/>
      <c r="D126" s="51">
        <f>SUM('1. Önk kiad.'!H127)</f>
        <v>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2:23" ht="15">
      <c r="B127" s="69"/>
      <c r="C127" s="69"/>
      <c r="D127" s="51">
        <f>SUM('1. Önk kiad.'!H128)</f>
        <v>0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</row>
    <row r="128" spans="2:23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</row>
    <row r="129" spans="2:23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</row>
    <row r="130" spans="2:23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</row>
    <row r="131" spans="2:23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</row>
    <row r="132" spans="2:23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</row>
    <row r="133" spans="2:23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</row>
    <row r="134" spans="2:23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</row>
    <row r="135" spans="2:23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</row>
    <row r="136" spans="2:23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</row>
    <row r="137" spans="2:23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</row>
    <row r="138" spans="2:23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</row>
    <row r="139" spans="2:23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</row>
    <row r="140" spans="2:23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</row>
    <row r="141" spans="2:23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</row>
    <row r="142" spans="2:23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</row>
    <row r="143" spans="2:23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</row>
    <row r="144" spans="2:23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</row>
    <row r="145" spans="2:23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</row>
    <row r="146" spans="2:23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</row>
    <row r="147" spans="2:23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</row>
    <row r="148" spans="2:23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</row>
    <row r="149" spans="2:23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</row>
    <row r="150" spans="2:23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</row>
    <row r="151" spans="2:23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</row>
    <row r="152" spans="2:23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</row>
    <row r="153" spans="2:23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</row>
    <row r="154" spans="2:23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</row>
    <row r="155" spans="2:23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</row>
    <row r="156" spans="2:23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</row>
    <row r="157" spans="2:23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</row>
    <row r="158" spans="2:23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</row>
    <row r="159" spans="2:23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</row>
    <row r="160" spans="2:23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</row>
    <row r="161" spans="2:23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</row>
    <row r="162" spans="2:23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</row>
    <row r="163" spans="2:23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</row>
    <row r="164" spans="2:23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</row>
    <row r="165" spans="2:23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</row>
    <row r="166" spans="2:23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</row>
    <row r="167" spans="2:23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</row>
    <row r="168" spans="2:23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</row>
    <row r="169" spans="2:23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</row>
    <row r="170" spans="2:23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</row>
    <row r="171" spans="2:23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</row>
    <row r="172" spans="2:23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view="pageBreakPreview" zoomScale="60" zoomScalePageLayoutView="0" workbookViewId="0" topLeftCell="A94">
      <selection activeCell="A1" sqref="A1:H1"/>
    </sheetView>
  </sheetViews>
  <sheetFormatPr defaultColWidth="9.140625" defaultRowHeight="15"/>
  <cols>
    <col min="1" max="1" width="95.421875" style="17" customWidth="1"/>
    <col min="2" max="2" width="9.140625" style="17" customWidth="1"/>
    <col min="3" max="3" width="17.140625" style="17" customWidth="1"/>
    <col min="4" max="4" width="17.7109375" style="17" customWidth="1"/>
    <col min="5" max="16384" width="9.140625" style="17" customWidth="1"/>
  </cols>
  <sheetData>
    <row r="1" spans="1:10" ht="20.25" customHeight="1">
      <c r="A1" s="292" t="s">
        <v>473</v>
      </c>
      <c r="B1" s="293"/>
      <c r="C1" s="293"/>
      <c r="D1" s="293"/>
      <c r="E1" s="293"/>
      <c r="F1" s="293"/>
      <c r="G1" s="294"/>
      <c r="H1" s="295"/>
      <c r="I1" s="8"/>
      <c r="J1" s="158"/>
    </row>
    <row r="2" spans="1:4" ht="19.5" customHeight="1">
      <c r="A2" s="296" t="s">
        <v>458</v>
      </c>
      <c r="B2" s="293"/>
      <c r="C2" s="293"/>
      <c r="D2" s="293"/>
    </row>
    <row r="3" spans="1:4" ht="14.25">
      <c r="A3" s="128"/>
      <c r="D3" s="17" t="s">
        <v>88</v>
      </c>
    </row>
    <row r="4" ht="14.25">
      <c r="A4" s="19" t="s">
        <v>78</v>
      </c>
    </row>
    <row r="5" spans="1:4" ht="28.5">
      <c r="A5" s="164" t="s">
        <v>119</v>
      </c>
      <c r="B5" s="129" t="s">
        <v>120</v>
      </c>
      <c r="C5" s="129" t="s">
        <v>76</v>
      </c>
      <c r="D5" s="129" t="s">
        <v>99</v>
      </c>
    </row>
    <row r="6" spans="1:4" ht="14.25">
      <c r="A6" s="130" t="s">
        <v>121</v>
      </c>
      <c r="B6" s="131" t="s">
        <v>122</v>
      </c>
      <c r="C6" s="20">
        <f>SUM('2.Hiv.kiad.'!G7)</f>
        <v>65713496</v>
      </c>
      <c r="D6" s="20">
        <f>SUM('2.Hiv.kiad.'!H7)</f>
        <v>57385581</v>
      </c>
    </row>
    <row r="7" spans="1:4" ht="14.25">
      <c r="A7" s="130" t="s">
        <v>123</v>
      </c>
      <c r="B7" s="132" t="s">
        <v>124</v>
      </c>
      <c r="C7" s="20">
        <f>SUM('2.Hiv.kiad.'!G8)</f>
        <v>0</v>
      </c>
      <c r="D7" s="20">
        <f>SUM('2.Hiv.kiad.'!H8)</f>
        <v>0</v>
      </c>
    </row>
    <row r="8" spans="1:4" ht="14.25">
      <c r="A8" s="130" t="s">
        <v>125</v>
      </c>
      <c r="B8" s="132" t="s">
        <v>126</v>
      </c>
      <c r="C8" s="20">
        <f>SUM('2.Hiv.kiad.'!G9)</f>
        <v>1500000</v>
      </c>
      <c r="D8" s="20">
        <f>SUM('2.Hiv.kiad.'!H9)</f>
        <v>12933203</v>
      </c>
    </row>
    <row r="9" spans="1:4" ht="14.25">
      <c r="A9" s="133" t="s">
        <v>127</v>
      </c>
      <c r="B9" s="132" t="s">
        <v>128</v>
      </c>
      <c r="C9" s="20">
        <f>SUM('2.Hiv.kiad.'!G10)</f>
        <v>0</v>
      </c>
      <c r="D9" s="20">
        <f>SUM('2.Hiv.kiad.'!H10)</f>
        <v>1240000</v>
      </c>
    </row>
    <row r="10" spans="1:4" ht="14.25">
      <c r="A10" s="133" t="s">
        <v>129</v>
      </c>
      <c r="B10" s="132" t="s">
        <v>130</v>
      </c>
      <c r="C10" s="20">
        <f>SUM('2.Hiv.kiad.'!G11)</f>
        <v>0</v>
      </c>
      <c r="D10" s="20">
        <f>SUM('2.Hiv.kiad.'!H11)</f>
        <v>0</v>
      </c>
    </row>
    <row r="11" spans="1:4" ht="14.25">
      <c r="A11" s="133" t="s">
        <v>131</v>
      </c>
      <c r="B11" s="132" t="s">
        <v>132</v>
      </c>
      <c r="C11" s="20">
        <f>SUM('2.Hiv.kiad.'!G12)</f>
        <v>0</v>
      </c>
      <c r="D11" s="20">
        <f>SUM('2.Hiv.kiad.'!H12)</f>
        <v>620000</v>
      </c>
    </row>
    <row r="12" spans="1:4" ht="14.25">
      <c r="A12" s="133" t="s">
        <v>133</v>
      </c>
      <c r="B12" s="132" t="s">
        <v>134</v>
      </c>
      <c r="C12" s="20">
        <f>SUM('2.Hiv.kiad.'!G13)</f>
        <v>2533153</v>
      </c>
      <c r="D12" s="20">
        <f>SUM('2.Hiv.kiad.'!H13)</f>
        <v>2507426</v>
      </c>
    </row>
    <row r="13" spans="1:4" ht="14.25">
      <c r="A13" s="133" t="s">
        <v>135</v>
      </c>
      <c r="B13" s="132" t="s">
        <v>136</v>
      </c>
      <c r="C13" s="20">
        <f>SUM('2.Hiv.kiad.'!G14)</f>
        <v>150000</v>
      </c>
      <c r="D13" s="20">
        <f>SUM('2.Hiv.kiad.'!H14)</f>
        <v>154600</v>
      </c>
    </row>
    <row r="14" spans="1:4" ht="14.25">
      <c r="A14" s="134" t="s">
        <v>137</v>
      </c>
      <c r="B14" s="132" t="s">
        <v>138</v>
      </c>
      <c r="C14" s="20">
        <f>SUM('2.Hiv.kiad.'!G15)</f>
        <v>450000</v>
      </c>
      <c r="D14" s="20">
        <f>SUM('2.Hiv.kiad.'!H15)</f>
        <v>502440</v>
      </c>
    </row>
    <row r="15" spans="1:4" ht="14.25">
      <c r="A15" s="134" t="s">
        <v>139</v>
      </c>
      <c r="B15" s="132" t="s">
        <v>140</v>
      </c>
      <c r="C15" s="20">
        <f>SUM('2.Hiv.kiad.'!G16)</f>
        <v>350000</v>
      </c>
      <c r="D15" s="20">
        <f>SUM('2.Hiv.kiad.'!H16)</f>
        <v>390000</v>
      </c>
    </row>
    <row r="16" spans="1:4" ht="14.25">
      <c r="A16" s="134" t="s">
        <v>141</v>
      </c>
      <c r="B16" s="132" t="s">
        <v>142</v>
      </c>
      <c r="C16" s="20">
        <f>SUM('2.Hiv.kiad.'!G17)</f>
        <v>0</v>
      </c>
      <c r="D16" s="20">
        <f>SUM('2.Hiv.kiad.'!H17)</f>
        <v>332800</v>
      </c>
    </row>
    <row r="17" spans="1:4" ht="14.25">
      <c r="A17" s="134" t="s">
        <v>143</v>
      </c>
      <c r="B17" s="132" t="s">
        <v>144</v>
      </c>
      <c r="C17" s="20">
        <f>SUM('2.Hiv.kiad.'!G18)</f>
        <v>0</v>
      </c>
      <c r="D17" s="20">
        <f>SUM('2.Hiv.kiad.'!H18)</f>
        <v>0</v>
      </c>
    </row>
    <row r="18" spans="1:4" ht="14.25">
      <c r="A18" s="134" t="s">
        <v>428</v>
      </c>
      <c r="B18" s="132" t="s">
        <v>145</v>
      </c>
      <c r="C18" s="20">
        <f>SUM('2.Hiv.kiad.'!G19)</f>
        <v>0</v>
      </c>
      <c r="D18" s="20">
        <f>SUM('2.Hiv.kiad.'!H19)</f>
        <v>3237297</v>
      </c>
    </row>
    <row r="19" spans="1:4" ht="14.25">
      <c r="A19" s="23" t="s">
        <v>407</v>
      </c>
      <c r="B19" s="24" t="s">
        <v>146</v>
      </c>
      <c r="C19" s="20">
        <f>SUM('2.Hiv.kiad.'!G20)</f>
        <v>70696649</v>
      </c>
      <c r="D19" s="20">
        <f>SUM('2.Hiv.kiad.'!H20)</f>
        <v>79303347</v>
      </c>
    </row>
    <row r="20" spans="1:4" ht="14.25">
      <c r="A20" s="134" t="s">
        <v>147</v>
      </c>
      <c r="B20" s="132" t="s">
        <v>148</v>
      </c>
      <c r="C20" s="20">
        <f>SUM('2.Hiv.kiad.'!G21)</f>
        <v>0</v>
      </c>
      <c r="D20" s="20">
        <f>SUM('2.Hiv.kiad.'!H21)</f>
        <v>0</v>
      </c>
    </row>
    <row r="21" spans="1:4" ht="14.25">
      <c r="A21" s="134" t="s">
        <v>149</v>
      </c>
      <c r="B21" s="132" t="s">
        <v>150</v>
      </c>
      <c r="C21" s="20">
        <f>SUM('2.Hiv.kiad.'!G22)</f>
        <v>3500000</v>
      </c>
      <c r="D21" s="20">
        <f>SUM('2.Hiv.kiad.'!H22)</f>
        <v>3837926</v>
      </c>
    </row>
    <row r="22" spans="1:4" ht="14.25">
      <c r="A22" s="135" t="s">
        <v>151</v>
      </c>
      <c r="B22" s="132" t="s">
        <v>152</v>
      </c>
      <c r="C22" s="20">
        <f>SUM('2.Hiv.kiad.'!G23)</f>
        <v>0</v>
      </c>
      <c r="D22" s="20">
        <f>SUM('2.Hiv.kiad.'!H23)</f>
        <v>2360000</v>
      </c>
    </row>
    <row r="23" spans="1:4" ht="14.25">
      <c r="A23" s="26" t="s">
        <v>408</v>
      </c>
      <c r="B23" s="24" t="s">
        <v>153</v>
      </c>
      <c r="C23" s="20">
        <f>SUM('2.Hiv.kiad.'!G24)</f>
        <v>3500000</v>
      </c>
      <c r="D23" s="20">
        <f>SUM('2.Hiv.kiad.'!H24)</f>
        <v>6197926</v>
      </c>
    </row>
    <row r="24" spans="1:4" ht="14.25">
      <c r="A24" s="23" t="s">
        <v>2</v>
      </c>
      <c r="B24" s="24" t="s">
        <v>154</v>
      </c>
      <c r="C24" s="20">
        <f>SUM('2.Hiv.kiad.'!G25)</f>
        <v>74196649</v>
      </c>
      <c r="D24" s="20">
        <f>SUM('2.Hiv.kiad.'!H25)</f>
        <v>85501273</v>
      </c>
    </row>
    <row r="25" spans="1:4" ht="14.25">
      <c r="A25" s="26" t="s">
        <v>429</v>
      </c>
      <c r="B25" s="24" t="s">
        <v>155</v>
      </c>
      <c r="C25" s="20">
        <f>SUM('2.Hiv.kiad.'!G26)</f>
        <v>15879546</v>
      </c>
      <c r="D25" s="20">
        <f>SUM('2.Hiv.kiad.'!H26)</f>
        <v>16830917</v>
      </c>
    </row>
    <row r="26" spans="1:4" ht="14.25">
      <c r="A26" s="134" t="s">
        <v>156</v>
      </c>
      <c r="B26" s="132" t="s">
        <v>157</v>
      </c>
      <c r="C26" s="20">
        <f>SUM('2.Hiv.kiad.'!G27)</f>
        <v>350000</v>
      </c>
      <c r="D26" s="20">
        <f>SUM('2.Hiv.kiad.'!H27)</f>
        <v>500000</v>
      </c>
    </row>
    <row r="27" spans="1:4" ht="14.25">
      <c r="A27" s="134" t="s">
        <v>158</v>
      </c>
      <c r="B27" s="132" t="s">
        <v>159</v>
      </c>
      <c r="C27" s="20">
        <f>SUM('2.Hiv.kiad.'!G28)</f>
        <v>2400000</v>
      </c>
      <c r="D27" s="20">
        <f>SUM('2.Hiv.kiad.'!H28)</f>
        <v>2150000</v>
      </c>
    </row>
    <row r="28" spans="1:4" ht="14.25">
      <c r="A28" s="134" t="s">
        <v>160</v>
      </c>
      <c r="B28" s="132" t="s">
        <v>161</v>
      </c>
      <c r="C28" s="20">
        <f>SUM('2.Hiv.kiad.'!G29)</f>
        <v>0</v>
      </c>
      <c r="D28" s="20">
        <f>SUM('2.Hiv.kiad.'!H29)</f>
        <v>0</v>
      </c>
    </row>
    <row r="29" spans="1:4" ht="14.25">
      <c r="A29" s="26" t="s">
        <v>409</v>
      </c>
      <c r="B29" s="24" t="s">
        <v>162</v>
      </c>
      <c r="C29" s="20">
        <f>SUM('2.Hiv.kiad.'!G30)</f>
        <v>2750000</v>
      </c>
      <c r="D29" s="20">
        <f>SUM('2.Hiv.kiad.'!H30)</f>
        <v>2650000</v>
      </c>
    </row>
    <row r="30" spans="1:4" ht="14.25">
      <c r="A30" s="134" t="s">
        <v>163</v>
      </c>
      <c r="B30" s="132" t="s">
        <v>164</v>
      </c>
      <c r="C30" s="20">
        <f>SUM('2.Hiv.kiad.'!G31)</f>
        <v>900000</v>
      </c>
      <c r="D30" s="20">
        <f>SUM('2.Hiv.kiad.'!H31)</f>
        <v>900000</v>
      </c>
    </row>
    <row r="31" spans="1:4" ht="14.25">
      <c r="A31" s="134" t="s">
        <v>165</v>
      </c>
      <c r="B31" s="132" t="s">
        <v>166</v>
      </c>
      <c r="C31" s="20">
        <f>SUM('2.Hiv.kiad.'!G32)</f>
        <v>400000</v>
      </c>
      <c r="D31" s="20">
        <f>SUM('2.Hiv.kiad.'!H32)</f>
        <v>400000</v>
      </c>
    </row>
    <row r="32" spans="1:4" ht="15" customHeight="1">
      <c r="A32" s="26" t="s">
        <v>3</v>
      </c>
      <c r="B32" s="24" t="s">
        <v>167</v>
      </c>
      <c r="C32" s="20">
        <f>SUM('2.Hiv.kiad.'!G33)</f>
        <v>1300000</v>
      </c>
      <c r="D32" s="20">
        <f>SUM('2.Hiv.kiad.'!H33)</f>
        <v>1300000</v>
      </c>
    </row>
    <row r="33" spans="1:4" ht="14.25">
      <c r="A33" s="134" t="s">
        <v>168</v>
      </c>
      <c r="B33" s="132" t="s">
        <v>169</v>
      </c>
      <c r="C33" s="20">
        <f>SUM('2.Hiv.kiad.'!G34)</f>
        <v>1600000</v>
      </c>
      <c r="D33" s="20">
        <f>SUM('2.Hiv.kiad.'!H34)</f>
        <v>2100000</v>
      </c>
    </row>
    <row r="34" spans="1:4" ht="14.25">
      <c r="A34" s="134" t="s">
        <v>170</v>
      </c>
      <c r="B34" s="132" t="s">
        <v>171</v>
      </c>
      <c r="C34" s="20">
        <f>SUM('2.Hiv.kiad.'!G35)</f>
        <v>0</v>
      </c>
      <c r="D34" s="20">
        <f>SUM('2.Hiv.kiad.'!H35)</f>
        <v>0</v>
      </c>
    </row>
    <row r="35" spans="1:4" ht="14.25">
      <c r="A35" s="134" t="s">
        <v>430</v>
      </c>
      <c r="B35" s="132" t="s">
        <v>172</v>
      </c>
      <c r="C35" s="20">
        <f>SUM('2.Hiv.kiad.'!G36)</f>
        <v>0</v>
      </c>
      <c r="D35" s="20">
        <f>SUM('2.Hiv.kiad.'!H36)</f>
        <v>870000</v>
      </c>
    </row>
    <row r="36" spans="1:4" ht="14.25">
      <c r="A36" s="134" t="s">
        <v>173</v>
      </c>
      <c r="B36" s="132" t="s">
        <v>174</v>
      </c>
      <c r="C36" s="20">
        <f>SUM('2.Hiv.kiad.'!G37)</f>
        <v>0</v>
      </c>
      <c r="D36" s="20">
        <f>SUM('2.Hiv.kiad.'!H37)</f>
        <v>150000</v>
      </c>
    </row>
    <row r="37" spans="1:4" ht="14.25">
      <c r="A37" s="136" t="s">
        <v>431</v>
      </c>
      <c r="B37" s="132" t="s">
        <v>175</v>
      </c>
      <c r="C37" s="20">
        <f>SUM('2.Hiv.kiad.'!G38)</f>
        <v>0</v>
      </c>
      <c r="D37" s="20">
        <f>SUM('2.Hiv.kiad.'!H38)</f>
        <v>0</v>
      </c>
    </row>
    <row r="38" spans="1:4" ht="14.25">
      <c r="A38" s="135" t="s">
        <v>176</v>
      </c>
      <c r="B38" s="132" t="s">
        <v>177</v>
      </c>
      <c r="C38" s="20">
        <f>SUM('2.Hiv.kiad.'!G39)</f>
        <v>2625000</v>
      </c>
      <c r="D38" s="20">
        <f>SUM('2.Hiv.kiad.'!H39)</f>
        <v>965000</v>
      </c>
    </row>
    <row r="39" spans="1:4" ht="14.25">
      <c r="A39" s="134" t="s">
        <v>432</v>
      </c>
      <c r="B39" s="132" t="s">
        <v>178</v>
      </c>
      <c r="C39" s="20">
        <f>SUM('2.Hiv.kiad.'!G40)</f>
        <v>4000000</v>
      </c>
      <c r="D39" s="20">
        <f>SUM('2.Hiv.kiad.'!H40)</f>
        <v>5160000</v>
      </c>
    </row>
    <row r="40" spans="1:4" ht="14.25">
      <c r="A40" s="26" t="s">
        <v>410</v>
      </c>
      <c r="B40" s="24" t="s">
        <v>179</v>
      </c>
      <c r="C40" s="20">
        <f>SUM('2.Hiv.kiad.'!G41)</f>
        <v>8225000</v>
      </c>
      <c r="D40" s="20">
        <f>SUM('2.Hiv.kiad.'!H41)</f>
        <v>9245000</v>
      </c>
    </row>
    <row r="41" spans="1:4" ht="14.25">
      <c r="A41" s="134" t="s">
        <v>180</v>
      </c>
      <c r="B41" s="132" t="s">
        <v>181</v>
      </c>
      <c r="C41" s="20">
        <f>SUM('2.Hiv.kiad.'!G42)</f>
        <v>300000</v>
      </c>
      <c r="D41" s="20">
        <f>SUM('2.Hiv.kiad.'!H42)</f>
        <v>200000</v>
      </c>
    </row>
    <row r="42" spans="1:4" ht="14.25">
      <c r="A42" s="134" t="s">
        <v>182</v>
      </c>
      <c r="B42" s="132" t="s">
        <v>183</v>
      </c>
      <c r="C42" s="20">
        <f>SUM('2.Hiv.kiad.'!G43)</f>
        <v>0</v>
      </c>
      <c r="D42" s="20">
        <f>SUM('2.Hiv.kiad.'!H43)</f>
        <v>100000</v>
      </c>
    </row>
    <row r="43" spans="1:4" ht="14.25">
      <c r="A43" s="26" t="s">
        <v>411</v>
      </c>
      <c r="B43" s="24" t="s">
        <v>184</v>
      </c>
      <c r="C43" s="20">
        <f>SUM('2.Hiv.kiad.'!G44)</f>
        <v>300000</v>
      </c>
      <c r="D43" s="20">
        <f>SUM('2.Hiv.kiad.'!H44)</f>
        <v>300000</v>
      </c>
    </row>
    <row r="44" spans="1:4" ht="14.25">
      <c r="A44" s="134" t="s">
        <v>185</v>
      </c>
      <c r="B44" s="132" t="s">
        <v>186</v>
      </c>
      <c r="C44" s="20">
        <f>SUM('2.Hiv.kiad.'!G45)</f>
        <v>2000000</v>
      </c>
      <c r="D44" s="20">
        <f>SUM('2.Hiv.kiad.'!H45)</f>
        <v>2181000</v>
      </c>
    </row>
    <row r="45" spans="1:4" ht="14.25">
      <c r="A45" s="134" t="s">
        <v>187</v>
      </c>
      <c r="B45" s="132" t="s">
        <v>188</v>
      </c>
      <c r="C45" s="20">
        <f>SUM('2.Hiv.kiad.'!G46)</f>
        <v>0</v>
      </c>
      <c r="D45" s="20">
        <f>SUM('2.Hiv.kiad.'!H46)</f>
        <v>0</v>
      </c>
    </row>
    <row r="46" spans="1:4" ht="14.25">
      <c r="A46" s="134" t="s">
        <v>433</v>
      </c>
      <c r="B46" s="132" t="s">
        <v>189</v>
      </c>
      <c r="C46" s="20">
        <f>SUM('2.Hiv.kiad.'!G47)</f>
        <v>0</v>
      </c>
      <c r="D46" s="20">
        <f>SUM('2.Hiv.kiad.'!H47)</f>
        <v>0</v>
      </c>
    </row>
    <row r="47" spans="1:4" ht="14.25">
      <c r="A47" s="134" t="s">
        <v>434</v>
      </c>
      <c r="B47" s="132" t="s">
        <v>190</v>
      </c>
      <c r="C47" s="20">
        <f>SUM('2.Hiv.kiad.'!G48)</f>
        <v>0</v>
      </c>
      <c r="D47" s="20">
        <f>SUM('2.Hiv.kiad.'!H48)</f>
        <v>0</v>
      </c>
    </row>
    <row r="48" spans="1:4" ht="14.25">
      <c r="A48" s="134" t="s">
        <v>191</v>
      </c>
      <c r="B48" s="132" t="s">
        <v>192</v>
      </c>
      <c r="C48" s="20">
        <f>SUM('2.Hiv.kiad.'!G49)</f>
        <v>100000</v>
      </c>
      <c r="D48" s="20">
        <f>SUM('2.Hiv.kiad.'!H49)</f>
        <v>30000</v>
      </c>
    </row>
    <row r="49" spans="1:4" ht="14.25">
      <c r="A49" s="26" t="s">
        <v>412</v>
      </c>
      <c r="B49" s="24" t="s">
        <v>193</v>
      </c>
      <c r="C49" s="20">
        <f>SUM('2.Hiv.kiad.'!G50)</f>
        <v>2100000</v>
      </c>
      <c r="D49" s="20">
        <f>SUM('2.Hiv.kiad.'!H50)</f>
        <v>2211000</v>
      </c>
    </row>
    <row r="50" spans="1:4" ht="14.25">
      <c r="A50" s="26" t="s">
        <v>413</v>
      </c>
      <c r="B50" s="24" t="s">
        <v>194</v>
      </c>
      <c r="C50" s="20">
        <f>SUM('2.Hiv.kiad.'!G51)</f>
        <v>14675000</v>
      </c>
      <c r="D50" s="20">
        <f>SUM('2.Hiv.kiad.'!H51)</f>
        <v>15706000</v>
      </c>
    </row>
    <row r="51" spans="1:4" ht="14.25">
      <c r="A51" s="137" t="s">
        <v>195</v>
      </c>
      <c r="B51" s="132" t="s">
        <v>196</v>
      </c>
      <c r="C51" s="20">
        <f>SUM('2.Hiv.kiad.'!G52)</f>
        <v>0</v>
      </c>
      <c r="D51" s="20">
        <f>SUM('2.Hiv.kiad.'!H52)</f>
        <v>0</v>
      </c>
    </row>
    <row r="52" spans="1:4" ht="14.25">
      <c r="A52" s="137" t="s">
        <v>414</v>
      </c>
      <c r="B52" s="132" t="s">
        <v>197</v>
      </c>
      <c r="C52" s="20">
        <f>SUM('2.Hiv.kiad.'!G53)</f>
        <v>0</v>
      </c>
      <c r="D52" s="20">
        <f>SUM('2.Hiv.kiad.'!H53)</f>
        <v>0</v>
      </c>
    </row>
    <row r="53" spans="1:4" ht="14.25">
      <c r="A53" s="138" t="s">
        <v>435</v>
      </c>
      <c r="B53" s="132" t="s">
        <v>198</v>
      </c>
      <c r="C53" s="20">
        <f>SUM('2.Hiv.kiad.'!G54)</f>
        <v>0</v>
      </c>
      <c r="D53" s="20">
        <f>SUM('2.Hiv.kiad.'!H54)</f>
        <v>0</v>
      </c>
    </row>
    <row r="54" spans="1:4" ht="14.25">
      <c r="A54" s="138" t="s">
        <v>436</v>
      </c>
      <c r="B54" s="132" t="s">
        <v>199</v>
      </c>
      <c r="C54" s="20">
        <f>SUM('2.Hiv.kiad.'!G55)</f>
        <v>0</v>
      </c>
      <c r="D54" s="20">
        <f>SUM('2.Hiv.kiad.'!H55)</f>
        <v>0</v>
      </c>
    </row>
    <row r="55" spans="1:4" ht="14.25">
      <c r="A55" s="138" t="s">
        <v>437</v>
      </c>
      <c r="B55" s="132" t="s">
        <v>200</v>
      </c>
      <c r="C55" s="20">
        <f>SUM('2.Hiv.kiad.'!G56)</f>
        <v>0</v>
      </c>
      <c r="D55" s="20">
        <f>SUM('2.Hiv.kiad.'!H56)</f>
        <v>0</v>
      </c>
    </row>
    <row r="56" spans="1:4" ht="14.25">
      <c r="A56" s="137" t="s">
        <v>438</v>
      </c>
      <c r="B56" s="132" t="s">
        <v>201</v>
      </c>
      <c r="C56" s="20">
        <f>SUM('2.Hiv.kiad.'!G57)</f>
        <v>0</v>
      </c>
      <c r="D56" s="20">
        <f>SUM('2.Hiv.kiad.'!H57)</f>
        <v>0</v>
      </c>
    </row>
    <row r="57" spans="1:4" ht="14.25">
      <c r="A57" s="137" t="s">
        <v>439</v>
      </c>
      <c r="B57" s="132" t="s">
        <v>202</v>
      </c>
      <c r="C57" s="20">
        <f>SUM('2.Hiv.kiad.'!G58)</f>
        <v>0</v>
      </c>
      <c r="D57" s="20">
        <f>SUM('2.Hiv.kiad.'!H58)</f>
        <v>0</v>
      </c>
    </row>
    <row r="58" spans="1:4" ht="14.25">
      <c r="A58" s="137" t="s">
        <v>440</v>
      </c>
      <c r="B58" s="132" t="s">
        <v>203</v>
      </c>
      <c r="C58" s="20">
        <f>SUM('2.Hiv.kiad.'!G59)</f>
        <v>0</v>
      </c>
      <c r="D58" s="20">
        <f>SUM('2.Hiv.kiad.'!H59)</f>
        <v>0</v>
      </c>
    </row>
    <row r="59" spans="1:4" ht="14.25">
      <c r="A59" s="28" t="s">
        <v>415</v>
      </c>
      <c r="B59" s="24" t="s">
        <v>204</v>
      </c>
      <c r="C59" s="20">
        <f>SUM('2.Hiv.kiad.'!G60)</f>
        <v>0</v>
      </c>
      <c r="D59" s="20">
        <f>SUM('2.Hiv.kiad.'!H60)</f>
        <v>0</v>
      </c>
    </row>
    <row r="60" spans="1:4" ht="14.25">
      <c r="A60" s="139" t="s">
        <v>441</v>
      </c>
      <c r="B60" s="132" t="s">
        <v>205</v>
      </c>
      <c r="C60" s="20">
        <f>SUM('2.Hiv.kiad.'!G61)</f>
        <v>0</v>
      </c>
      <c r="D60" s="20">
        <f>SUM('2.Hiv.kiad.'!H61)</f>
        <v>0</v>
      </c>
    </row>
    <row r="61" spans="1:4" ht="14.25">
      <c r="A61" s="139" t="s">
        <v>206</v>
      </c>
      <c r="B61" s="132" t="s">
        <v>207</v>
      </c>
      <c r="C61" s="20">
        <f>SUM('2.Hiv.kiad.'!G62)</f>
        <v>0</v>
      </c>
      <c r="D61" s="20">
        <f>SUM('2.Hiv.kiad.'!H62)</f>
        <v>0</v>
      </c>
    </row>
    <row r="62" spans="1:4" ht="14.25">
      <c r="A62" s="139" t="s">
        <v>208</v>
      </c>
      <c r="B62" s="132" t="s">
        <v>209</v>
      </c>
      <c r="C62" s="20">
        <f>SUM('2.Hiv.kiad.'!G63)</f>
        <v>0</v>
      </c>
      <c r="D62" s="20">
        <f>SUM('2.Hiv.kiad.'!H63)</f>
        <v>0</v>
      </c>
    </row>
    <row r="63" spans="1:4" ht="14.25">
      <c r="A63" s="139" t="s">
        <v>416</v>
      </c>
      <c r="B63" s="132" t="s">
        <v>210</v>
      </c>
      <c r="C63" s="20">
        <f>SUM('2.Hiv.kiad.'!G64)</f>
        <v>0</v>
      </c>
      <c r="D63" s="20">
        <f>SUM('2.Hiv.kiad.'!H64)</f>
        <v>0</v>
      </c>
    </row>
    <row r="64" spans="1:4" ht="14.25">
      <c r="A64" s="139" t="s">
        <v>442</v>
      </c>
      <c r="B64" s="132" t="s">
        <v>211</v>
      </c>
      <c r="C64" s="20">
        <f>SUM('2.Hiv.kiad.'!G65)</f>
        <v>0</v>
      </c>
      <c r="D64" s="20">
        <f>SUM('2.Hiv.kiad.'!H65)</f>
        <v>0</v>
      </c>
    </row>
    <row r="65" spans="1:4" ht="14.25">
      <c r="A65" s="139" t="s">
        <v>417</v>
      </c>
      <c r="B65" s="132" t="s">
        <v>212</v>
      </c>
      <c r="C65" s="20">
        <f>SUM('2.Hiv.kiad.'!G66)</f>
        <v>0</v>
      </c>
      <c r="D65" s="20">
        <f>SUM('2.Hiv.kiad.'!H66)</f>
        <v>0</v>
      </c>
    </row>
    <row r="66" spans="1:4" ht="14.25">
      <c r="A66" s="139" t="s">
        <v>443</v>
      </c>
      <c r="B66" s="132" t="s">
        <v>213</v>
      </c>
      <c r="C66" s="20">
        <f>SUM('2.Hiv.kiad.'!G67)</f>
        <v>0</v>
      </c>
      <c r="D66" s="20">
        <f>SUM('2.Hiv.kiad.'!H67)</f>
        <v>0</v>
      </c>
    </row>
    <row r="67" spans="1:4" ht="14.25">
      <c r="A67" s="139" t="s">
        <v>444</v>
      </c>
      <c r="B67" s="132" t="s">
        <v>214</v>
      </c>
      <c r="C67" s="20">
        <f>SUM('2.Hiv.kiad.'!G68)</f>
        <v>0</v>
      </c>
      <c r="D67" s="20">
        <f>SUM('2.Hiv.kiad.'!H68)</f>
        <v>0</v>
      </c>
    </row>
    <row r="68" spans="1:4" ht="14.25">
      <c r="A68" s="139" t="s">
        <v>215</v>
      </c>
      <c r="B68" s="132" t="s">
        <v>216</v>
      </c>
      <c r="C68" s="20">
        <f>SUM('2.Hiv.kiad.'!G69)</f>
        <v>0</v>
      </c>
      <c r="D68" s="20">
        <f>SUM('2.Hiv.kiad.'!H69)</f>
        <v>0</v>
      </c>
    </row>
    <row r="69" spans="1:4" ht="14.25">
      <c r="A69" s="140" t="s">
        <v>217</v>
      </c>
      <c r="B69" s="132" t="s">
        <v>218</v>
      </c>
      <c r="C69" s="20">
        <f>SUM('2.Hiv.kiad.'!G70)</f>
        <v>0</v>
      </c>
      <c r="D69" s="20">
        <f>SUM('2.Hiv.kiad.'!H70)</f>
        <v>0</v>
      </c>
    </row>
    <row r="70" spans="1:4" ht="14.25">
      <c r="A70" s="139" t="s">
        <v>445</v>
      </c>
      <c r="B70" s="132" t="s">
        <v>219</v>
      </c>
      <c r="C70" s="20">
        <f>SUM('2.Hiv.kiad.'!G71)</f>
        <v>0</v>
      </c>
      <c r="D70" s="20">
        <f>SUM('2.Hiv.kiad.'!H71)</f>
        <v>0</v>
      </c>
    </row>
    <row r="71" spans="1:4" ht="14.25">
      <c r="A71" s="139" t="s">
        <v>462</v>
      </c>
      <c r="B71" s="132" t="s">
        <v>220</v>
      </c>
      <c r="C71" s="20">
        <f>SUM('2.Hiv.kiad.'!G72)</f>
        <v>0</v>
      </c>
      <c r="D71" s="20">
        <f>SUM('2.Hiv.kiad.'!H72)</f>
        <v>0</v>
      </c>
    </row>
    <row r="72" spans="1:4" ht="14.25">
      <c r="A72" s="140" t="s">
        <v>71</v>
      </c>
      <c r="B72" s="132" t="s">
        <v>456</v>
      </c>
      <c r="C72" s="20">
        <f>SUM('2.Hiv.kiad.'!G73)</f>
        <v>0</v>
      </c>
      <c r="D72" s="20">
        <f>SUM('2.Hiv.kiad.'!H73)</f>
        <v>0</v>
      </c>
    </row>
    <row r="73" spans="1:4" ht="14.25">
      <c r="A73" s="140" t="s">
        <v>72</v>
      </c>
      <c r="B73" s="132" t="s">
        <v>456</v>
      </c>
      <c r="C73" s="20">
        <f>SUM('2.Hiv.kiad.'!G74)</f>
        <v>0</v>
      </c>
      <c r="D73" s="20">
        <f>SUM('2.Hiv.kiad.'!H74)</f>
        <v>0</v>
      </c>
    </row>
    <row r="74" spans="1:4" ht="14.25">
      <c r="A74" s="28" t="s">
        <v>418</v>
      </c>
      <c r="B74" s="24" t="s">
        <v>221</v>
      </c>
      <c r="C74" s="20">
        <f>SUM('2.Hiv.kiad.'!G75)</f>
        <v>0</v>
      </c>
      <c r="D74" s="20">
        <f>SUM('2.Hiv.kiad.'!H75)</f>
        <v>0</v>
      </c>
    </row>
    <row r="75" spans="1:4" ht="14.25">
      <c r="A75" s="141" t="s">
        <v>62</v>
      </c>
      <c r="B75" s="31"/>
      <c r="C75" s="32"/>
      <c r="D75" s="32"/>
    </row>
    <row r="76" spans="1:4" ht="14.25">
      <c r="A76" s="142" t="s">
        <v>222</v>
      </c>
      <c r="B76" s="132" t="s">
        <v>223</v>
      </c>
      <c r="C76" s="20">
        <f>SUM('2.Hiv.kiad.'!G77)</f>
        <v>0</v>
      </c>
      <c r="D76" s="20">
        <f>SUM('2.Hiv.kiad.'!H77)</f>
        <v>50000</v>
      </c>
    </row>
    <row r="77" spans="1:4" ht="14.25">
      <c r="A77" s="142" t="s">
        <v>446</v>
      </c>
      <c r="B77" s="132" t="s">
        <v>224</v>
      </c>
      <c r="C77" s="20">
        <f>SUM('2.Hiv.kiad.'!G78)</f>
        <v>0</v>
      </c>
      <c r="D77" s="20">
        <f>SUM('2.Hiv.kiad.'!H78)</f>
        <v>0</v>
      </c>
    </row>
    <row r="78" spans="1:4" ht="14.25">
      <c r="A78" s="142" t="s">
        <v>225</v>
      </c>
      <c r="B78" s="132" t="s">
        <v>226</v>
      </c>
      <c r="C78" s="20">
        <f>SUM('2.Hiv.kiad.'!G79)</f>
        <v>0</v>
      </c>
      <c r="D78" s="20">
        <f>SUM('2.Hiv.kiad.'!H79)</f>
        <v>0</v>
      </c>
    </row>
    <row r="79" spans="1:4" ht="14.25">
      <c r="A79" s="142" t="s">
        <v>227</v>
      </c>
      <c r="B79" s="132" t="s">
        <v>228</v>
      </c>
      <c r="C79" s="20">
        <f>SUM('2.Hiv.kiad.'!G80)</f>
        <v>0</v>
      </c>
      <c r="D79" s="20">
        <f>SUM('2.Hiv.kiad.'!H80)</f>
        <v>800000</v>
      </c>
    </row>
    <row r="80" spans="1:4" ht="14.25">
      <c r="A80" s="135" t="s">
        <v>229</v>
      </c>
      <c r="B80" s="132" t="s">
        <v>230</v>
      </c>
      <c r="C80" s="20">
        <f>SUM('2.Hiv.kiad.'!G81)</f>
        <v>0</v>
      </c>
      <c r="D80" s="20">
        <f>SUM('2.Hiv.kiad.'!H81)</f>
        <v>0</v>
      </c>
    </row>
    <row r="81" spans="1:4" ht="14.25">
      <c r="A81" s="135" t="s">
        <v>231</v>
      </c>
      <c r="B81" s="132" t="s">
        <v>232</v>
      </c>
      <c r="C81" s="20">
        <f>SUM('2.Hiv.kiad.'!G82)</f>
        <v>0</v>
      </c>
      <c r="D81" s="20">
        <f>SUM('2.Hiv.kiad.'!H82)</f>
        <v>0</v>
      </c>
    </row>
    <row r="82" spans="1:4" ht="14.25">
      <c r="A82" s="135" t="s">
        <v>233</v>
      </c>
      <c r="B82" s="132" t="s">
        <v>234</v>
      </c>
      <c r="C82" s="20">
        <f>SUM('2.Hiv.kiad.'!G83)</f>
        <v>0</v>
      </c>
      <c r="D82" s="20">
        <f>SUM('2.Hiv.kiad.'!H83)</f>
        <v>230000</v>
      </c>
    </row>
    <row r="83" spans="1:4" ht="14.25">
      <c r="A83" s="33" t="s">
        <v>419</v>
      </c>
      <c r="B83" s="24" t="s">
        <v>235</v>
      </c>
      <c r="C83" s="20">
        <f>SUM('2.Hiv.kiad.'!G84)</f>
        <v>0</v>
      </c>
      <c r="D83" s="20">
        <f>SUM('2.Hiv.kiad.'!H84)</f>
        <v>1080000</v>
      </c>
    </row>
    <row r="84" spans="1:4" ht="14.25">
      <c r="A84" s="137" t="s">
        <v>236</v>
      </c>
      <c r="B84" s="132" t="s">
        <v>237</v>
      </c>
      <c r="C84" s="20">
        <f>SUM('2.Hiv.kiad.'!G85)</f>
        <v>0</v>
      </c>
      <c r="D84" s="20">
        <f>SUM('2.Hiv.kiad.'!H85)</f>
        <v>0</v>
      </c>
    </row>
    <row r="85" spans="1:4" ht="14.25">
      <c r="A85" s="137" t="s">
        <v>238</v>
      </c>
      <c r="B85" s="132" t="s">
        <v>239</v>
      </c>
      <c r="C85" s="20">
        <f>SUM('2.Hiv.kiad.'!G86)</f>
        <v>0</v>
      </c>
      <c r="D85" s="20">
        <f>SUM('2.Hiv.kiad.'!H86)</f>
        <v>0</v>
      </c>
    </row>
    <row r="86" spans="1:4" ht="14.25">
      <c r="A86" s="137" t="s">
        <v>240</v>
      </c>
      <c r="B86" s="132" t="s">
        <v>241</v>
      </c>
      <c r="C86" s="20">
        <f>SUM('2.Hiv.kiad.'!G87)</f>
        <v>0</v>
      </c>
      <c r="D86" s="20">
        <f>SUM('2.Hiv.kiad.'!H87)</f>
        <v>0</v>
      </c>
    </row>
    <row r="87" spans="1:4" ht="14.25">
      <c r="A87" s="137" t="s">
        <v>242</v>
      </c>
      <c r="B87" s="132" t="s">
        <v>243</v>
      </c>
      <c r="C87" s="20">
        <f>SUM('2.Hiv.kiad.'!G88)</f>
        <v>0</v>
      </c>
      <c r="D87" s="20">
        <f>SUM('2.Hiv.kiad.'!H88)</f>
        <v>0</v>
      </c>
    </row>
    <row r="88" spans="1:4" ht="14.25">
      <c r="A88" s="28" t="s">
        <v>420</v>
      </c>
      <c r="B88" s="24" t="s">
        <v>244</v>
      </c>
      <c r="C88" s="20">
        <f>SUM('2.Hiv.kiad.'!G89)</f>
        <v>0</v>
      </c>
      <c r="D88" s="20">
        <f>SUM('2.Hiv.kiad.'!H89)</f>
        <v>0</v>
      </c>
    </row>
    <row r="89" spans="1:4" ht="14.25">
      <c r="A89" s="137" t="s">
        <v>245</v>
      </c>
      <c r="B89" s="132" t="s">
        <v>246</v>
      </c>
      <c r="C89" s="20">
        <f>SUM('2.Hiv.kiad.'!G90)</f>
        <v>0</v>
      </c>
      <c r="D89" s="20">
        <f>SUM('2.Hiv.kiad.'!H90)</f>
        <v>0</v>
      </c>
    </row>
    <row r="90" spans="1:4" ht="14.25">
      <c r="A90" s="137" t="s">
        <v>447</v>
      </c>
      <c r="B90" s="132" t="s">
        <v>247</v>
      </c>
      <c r="C90" s="20">
        <f>SUM('2.Hiv.kiad.'!G91)</f>
        <v>0</v>
      </c>
      <c r="D90" s="20">
        <f>SUM('2.Hiv.kiad.'!H91)</f>
        <v>0</v>
      </c>
    </row>
    <row r="91" spans="1:4" ht="14.25">
      <c r="A91" s="137" t="s">
        <v>448</v>
      </c>
      <c r="B91" s="132" t="s">
        <v>248</v>
      </c>
      <c r="C91" s="20">
        <f>SUM('2.Hiv.kiad.'!G92)</f>
        <v>0</v>
      </c>
      <c r="D91" s="20">
        <f>SUM('2.Hiv.kiad.'!H92)</f>
        <v>0</v>
      </c>
    </row>
    <row r="92" spans="1:4" ht="14.25">
      <c r="A92" s="137" t="s">
        <v>449</v>
      </c>
      <c r="B92" s="132" t="s">
        <v>249</v>
      </c>
      <c r="C92" s="20">
        <f>SUM('2.Hiv.kiad.'!G93)</f>
        <v>0</v>
      </c>
      <c r="D92" s="20">
        <f>SUM('2.Hiv.kiad.'!H93)</f>
        <v>0</v>
      </c>
    </row>
    <row r="93" spans="1:4" ht="14.25">
      <c r="A93" s="137" t="s">
        <v>450</v>
      </c>
      <c r="B93" s="132" t="s">
        <v>250</v>
      </c>
      <c r="C93" s="20">
        <f>SUM('2.Hiv.kiad.'!G94)</f>
        <v>0</v>
      </c>
      <c r="D93" s="20">
        <f>SUM('2.Hiv.kiad.'!H94)</f>
        <v>0</v>
      </c>
    </row>
    <row r="94" spans="1:4" ht="14.25">
      <c r="A94" s="137" t="s">
        <v>451</v>
      </c>
      <c r="B94" s="132" t="s">
        <v>251</v>
      </c>
      <c r="C94" s="20">
        <f>SUM('2.Hiv.kiad.'!G95)</f>
        <v>0</v>
      </c>
      <c r="D94" s="20">
        <f>SUM('2.Hiv.kiad.'!H95)</f>
        <v>0</v>
      </c>
    </row>
    <row r="95" spans="1:4" ht="14.25">
      <c r="A95" s="137" t="s">
        <v>252</v>
      </c>
      <c r="B95" s="132" t="s">
        <v>253</v>
      </c>
      <c r="C95" s="20">
        <f>SUM('2.Hiv.kiad.'!G96)</f>
        <v>0</v>
      </c>
      <c r="D95" s="20">
        <f>SUM('2.Hiv.kiad.'!H96)</f>
        <v>0</v>
      </c>
    </row>
    <row r="96" spans="1:4" ht="14.25">
      <c r="A96" s="137" t="s">
        <v>452</v>
      </c>
      <c r="B96" s="132" t="s">
        <v>254</v>
      </c>
      <c r="C96" s="20">
        <f>SUM('2.Hiv.kiad.'!G97)</f>
        <v>0</v>
      </c>
      <c r="D96" s="20">
        <f>SUM('2.Hiv.kiad.'!H97)</f>
        <v>0</v>
      </c>
    </row>
    <row r="97" spans="1:4" ht="14.25">
      <c r="A97" s="28" t="s">
        <v>421</v>
      </c>
      <c r="B97" s="24" t="s">
        <v>255</v>
      </c>
      <c r="C97" s="20">
        <f>SUM('2.Hiv.kiad.'!G98)</f>
        <v>0</v>
      </c>
      <c r="D97" s="20">
        <f>SUM('2.Hiv.kiad.'!H98)</f>
        <v>0</v>
      </c>
    </row>
    <row r="98" spans="1:4" ht="14.25">
      <c r="A98" s="141" t="s">
        <v>61</v>
      </c>
      <c r="B98" s="31"/>
      <c r="C98" s="20">
        <f>SUM('2.Hiv.kiad.'!G99)</f>
        <v>0</v>
      </c>
      <c r="D98" s="20">
        <f>SUM('2.Hiv.kiad.'!H99)</f>
        <v>0</v>
      </c>
    </row>
    <row r="99" spans="1:4" ht="14.25">
      <c r="A99" s="143" t="s">
        <v>4</v>
      </c>
      <c r="B99" s="144" t="s">
        <v>256</v>
      </c>
      <c r="C99" s="20">
        <f>SUM('2.Hiv.kiad.'!G100)</f>
        <v>104751195</v>
      </c>
      <c r="D99" s="20">
        <f>SUM('2.Hiv.kiad.'!H100)</f>
        <v>119118190</v>
      </c>
    </row>
    <row r="100" spans="1:23" ht="14.25">
      <c r="A100" s="137" t="s">
        <v>453</v>
      </c>
      <c r="B100" s="134" t="s">
        <v>257</v>
      </c>
      <c r="C100" s="167"/>
      <c r="D100" s="167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36"/>
      <c r="W100" s="36"/>
    </row>
    <row r="101" spans="1:23" ht="14.25">
      <c r="A101" s="137" t="s">
        <v>258</v>
      </c>
      <c r="B101" s="134" t="s">
        <v>259</v>
      </c>
      <c r="C101" s="167"/>
      <c r="D101" s="167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36"/>
      <c r="W101" s="36"/>
    </row>
    <row r="102" spans="1:23" ht="14.25">
      <c r="A102" s="137" t="s">
        <v>454</v>
      </c>
      <c r="B102" s="134" t="s">
        <v>260</v>
      </c>
      <c r="C102" s="167"/>
      <c r="D102" s="167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36"/>
      <c r="W102" s="36"/>
    </row>
    <row r="103" spans="1:23" ht="14.25">
      <c r="A103" s="28" t="s">
        <v>422</v>
      </c>
      <c r="B103" s="26" t="s">
        <v>261</v>
      </c>
      <c r="C103" s="168">
        <f>SUM(C100:C102)</f>
        <v>0</v>
      </c>
      <c r="D103" s="168">
        <f>SUM(D100:D102)</f>
        <v>0</v>
      </c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36"/>
      <c r="W103" s="36"/>
    </row>
    <row r="104" spans="1:23" ht="14.25">
      <c r="A104" s="147" t="s">
        <v>455</v>
      </c>
      <c r="B104" s="134" t="s">
        <v>262</v>
      </c>
      <c r="C104" s="169"/>
      <c r="D104" s="169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36"/>
      <c r="W104" s="36"/>
    </row>
    <row r="105" spans="1:23" ht="14.25">
      <c r="A105" s="147" t="s">
        <v>425</v>
      </c>
      <c r="B105" s="134" t="s">
        <v>263</v>
      </c>
      <c r="C105" s="169"/>
      <c r="D105" s="169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36"/>
      <c r="W105" s="36"/>
    </row>
    <row r="106" spans="1:23" ht="14.25">
      <c r="A106" s="137" t="s">
        <v>264</v>
      </c>
      <c r="B106" s="134" t="s">
        <v>265</v>
      </c>
      <c r="C106" s="167"/>
      <c r="D106" s="167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36"/>
      <c r="W106" s="36"/>
    </row>
    <row r="107" spans="1:23" ht="14.25">
      <c r="A107" s="137" t="s">
        <v>0</v>
      </c>
      <c r="B107" s="134" t="s">
        <v>266</v>
      </c>
      <c r="C107" s="167"/>
      <c r="D107" s="167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36"/>
      <c r="W107" s="36"/>
    </row>
    <row r="108" spans="1:23" ht="14.25">
      <c r="A108" s="39" t="s">
        <v>423</v>
      </c>
      <c r="B108" s="26" t="s">
        <v>267</v>
      </c>
      <c r="C108" s="170">
        <f>SUM(C104:C107)</f>
        <v>0</v>
      </c>
      <c r="D108" s="170">
        <f>SUM(D104:D107)</f>
        <v>0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36"/>
      <c r="W108" s="36"/>
    </row>
    <row r="109" spans="1:23" ht="14.25">
      <c r="A109" s="147" t="s">
        <v>268</v>
      </c>
      <c r="B109" s="134" t="s">
        <v>269</v>
      </c>
      <c r="C109" s="169"/>
      <c r="D109" s="169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36"/>
      <c r="W109" s="36"/>
    </row>
    <row r="110" spans="1:23" ht="14.25">
      <c r="A110" s="147" t="s">
        <v>270</v>
      </c>
      <c r="B110" s="134" t="s">
        <v>271</v>
      </c>
      <c r="C110" s="169"/>
      <c r="D110" s="169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36"/>
      <c r="W110" s="36"/>
    </row>
    <row r="111" spans="1:23" ht="14.25">
      <c r="A111" s="39" t="s">
        <v>272</v>
      </c>
      <c r="B111" s="26" t="s">
        <v>273</v>
      </c>
      <c r="C111" s="169">
        <f>SUM(C109:C110)</f>
        <v>0</v>
      </c>
      <c r="D111" s="169">
        <f>SUM(D109:D110)</f>
        <v>0</v>
      </c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36"/>
      <c r="W111" s="36"/>
    </row>
    <row r="112" spans="1:23" ht="14.25">
      <c r="A112" s="147" t="s">
        <v>274</v>
      </c>
      <c r="B112" s="134" t="s">
        <v>275</v>
      </c>
      <c r="C112" s="169"/>
      <c r="D112" s="169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36"/>
      <c r="W112" s="36"/>
    </row>
    <row r="113" spans="1:23" ht="14.25">
      <c r="A113" s="147" t="s">
        <v>276</v>
      </c>
      <c r="B113" s="134" t="s">
        <v>277</v>
      </c>
      <c r="C113" s="169"/>
      <c r="D113" s="169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36"/>
      <c r="W113" s="36"/>
    </row>
    <row r="114" spans="1:23" ht="14.25">
      <c r="A114" s="147" t="s">
        <v>278</v>
      </c>
      <c r="B114" s="134" t="s">
        <v>279</v>
      </c>
      <c r="C114" s="169"/>
      <c r="D114" s="169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36"/>
      <c r="W114" s="36"/>
    </row>
    <row r="115" spans="1:23" ht="14.25">
      <c r="A115" s="39" t="s">
        <v>424</v>
      </c>
      <c r="B115" s="26" t="s">
        <v>280</v>
      </c>
      <c r="C115" s="170">
        <f>SUM(C112:C114)</f>
        <v>0</v>
      </c>
      <c r="D115" s="170">
        <f>SUM(D112:D114)</f>
        <v>0</v>
      </c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36"/>
      <c r="W115" s="36"/>
    </row>
    <row r="116" spans="1:23" ht="14.25">
      <c r="A116" s="147" t="s">
        <v>281</v>
      </c>
      <c r="B116" s="134" t="s">
        <v>282</v>
      </c>
      <c r="C116" s="169"/>
      <c r="D116" s="169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36"/>
      <c r="W116" s="36"/>
    </row>
    <row r="117" spans="1:23" ht="14.25">
      <c r="A117" s="137" t="s">
        <v>283</v>
      </c>
      <c r="B117" s="134" t="s">
        <v>284</v>
      </c>
      <c r="C117" s="167"/>
      <c r="D117" s="167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36"/>
      <c r="W117" s="36"/>
    </row>
    <row r="118" spans="1:23" ht="14.25">
      <c r="A118" s="147" t="s">
        <v>1</v>
      </c>
      <c r="B118" s="134" t="s">
        <v>285</v>
      </c>
      <c r="C118" s="169"/>
      <c r="D118" s="169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36"/>
      <c r="W118" s="36"/>
    </row>
    <row r="119" spans="1:23" ht="14.25">
      <c r="A119" s="147" t="s">
        <v>426</v>
      </c>
      <c r="B119" s="134" t="s">
        <v>286</v>
      </c>
      <c r="C119" s="169"/>
      <c r="D119" s="169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36"/>
      <c r="W119" s="36"/>
    </row>
    <row r="120" spans="1:23" ht="14.25">
      <c r="A120" s="39" t="s">
        <v>427</v>
      </c>
      <c r="B120" s="26" t="s">
        <v>287</v>
      </c>
      <c r="C120" s="170">
        <f>SUM(C116:C119)</f>
        <v>0</v>
      </c>
      <c r="D120" s="170">
        <f>SUM(D116:D119)</f>
        <v>0</v>
      </c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36"/>
      <c r="W120" s="36"/>
    </row>
    <row r="121" spans="1:23" ht="14.25">
      <c r="A121" s="137" t="s">
        <v>288</v>
      </c>
      <c r="B121" s="134" t="s">
        <v>289</v>
      </c>
      <c r="C121" s="167"/>
      <c r="D121" s="167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36"/>
      <c r="W121" s="36"/>
    </row>
    <row r="122" spans="1:23" ht="14.25">
      <c r="A122" s="150" t="s">
        <v>5</v>
      </c>
      <c r="B122" s="151" t="s">
        <v>290</v>
      </c>
      <c r="C122" s="171"/>
      <c r="D122" s="171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36"/>
      <c r="W122" s="36"/>
    </row>
    <row r="123" spans="1:23" ht="14.25">
      <c r="A123" s="160" t="s">
        <v>41</v>
      </c>
      <c r="B123" s="165"/>
      <c r="C123" s="172">
        <f>C99+C122</f>
        <v>104751195</v>
      </c>
      <c r="D123" s="172">
        <f>D99+D122</f>
        <v>119118190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2:23" ht="14.2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2:23" ht="14.25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2:23" ht="14.25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2:23" ht="14.25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2:23" ht="14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2:23" ht="14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2:23" ht="14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2:23" ht="14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2:23" ht="14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2:23" ht="14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2:23" ht="14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2:23" ht="14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2:23" ht="14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2:23" ht="14.2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2:23" ht="14.2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2:23" ht="14.2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2:23" ht="14.2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2:23" ht="14.2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2:23" ht="14.2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2:23" ht="14.2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2:23" ht="14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2:23" ht="14.2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2:23" ht="14.2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2:23" ht="14.2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2:23" ht="14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2:23" ht="14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2:23" ht="14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2:23" ht="14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2:23" ht="14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2:23" ht="14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2:23" ht="14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2:23" ht="14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2:23" ht="14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2:23" ht="14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2:23" ht="14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2:23" ht="14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2:23" ht="14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2:23" ht="14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2:23" ht="14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2:23" ht="14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2:23" ht="14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2:23" ht="14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2:23" ht="14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2:23" ht="14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2:23" ht="14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2:23" ht="14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2:23" ht="14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2:23" ht="14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2:23" ht="14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172"/>
  <sheetViews>
    <sheetView view="pageBreakPreview" zoomScale="60" zoomScalePageLayoutView="0" workbookViewId="0" topLeftCell="A97">
      <selection activeCell="A1" sqref="A1:H1"/>
    </sheetView>
  </sheetViews>
  <sheetFormatPr defaultColWidth="9.140625" defaultRowHeight="15"/>
  <cols>
    <col min="1" max="1" width="96.140625" style="44" customWidth="1"/>
    <col min="2" max="2" width="9.140625" style="44" customWidth="1"/>
    <col min="3" max="3" width="17.140625" style="44" customWidth="1"/>
    <col min="4" max="4" width="17.7109375" style="44" customWidth="1"/>
    <col min="5" max="16384" width="9.140625" style="44" customWidth="1"/>
  </cols>
  <sheetData>
    <row r="1" spans="1:10" ht="20.25" customHeight="1">
      <c r="A1" s="292" t="s">
        <v>473</v>
      </c>
      <c r="B1" s="293"/>
      <c r="C1" s="293"/>
      <c r="D1" s="293"/>
      <c r="E1" s="293"/>
      <c r="F1" s="293"/>
      <c r="G1" s="294"/>
      <c r="H1" s="295"/>
      <c r="I1" s="161"/>
      <c r="J1" s="162"/>
    </row>
    <row r="2" spans="1:4" ht="19.5" customHeight="1">
      <c r="A2" s="305" t="s">
        <v>458</v>
      </c>
      <c r="B2" s="306"/>
      <c r="C2" s="306"/>
      <c r="D2" s="306"/>
    </row>
    <row r="3" spans="1:4" ht="15">
      <c r="A3" s="45"/>
      <c r="D3" s="44" t="s">
        <v>89</v>
      </c>
    </row>
    <row r="4" ht="15">
      <c r="A4" s="46" t="s">
        <v>79</v>
      </c>
    </row>
    <row r="5" spans="1:4" ht="30.75">
      <c r="A5" s="163" t="s">
        <v>119</v>
      </c>
      <c r="B5" s="47" t="s">
        <v>120</v>
      </c>
      <c r="C5" s="47" t="s">
        <v>76</v>
      </c>
      <c r="D5" s="47" t="s">
        <v>99</v>
      </c>
    </row>
    <row r="6" spans="1:5" ht="15">
      <c r="A6" s="48" t="s">
        <v>121</v>
      </c>
      <c r="B6" s="49" t="s">
        <v>122</v>
      </c>
      <c r="C6" s="51">
        <f>SUM('3. sz.ovi kiad.'!G7)</f>
        <v>105460249</v>
      </c>
      <c r="D6" s="51">
        <f>SUM('3. sz.ovi kiad.'!H7)</f>
        <v>96564193</v>
      </c>
      <c r="E6" s="51"/>
    </row>
    <row r="7" spans="1:4" ht="15">
      <c r="A7" s="48" t="s">
        <v>123</v>
      </c>
      <c r="B7" s="52" t="s">
        <v>124</v>
      </c>
      <c r="C7" s="51">
        <f>SUM('3. sz.ovi kiad.'!G8)</f>
        <v>0</v>
      </c>
      <c r="D7" s="51">
        <f>SUM('3. sz.ovi kiad.'!H8)</f>
        <v>0</v>
      </c>
    </row>
    <row r="8" spans="1:4" ht="15">
      <c r="A8" s="48" t="s">
        <v>125</v>
      </c>
      <c r="B8" s="52" t="s">
        <v>126</v>
      </c>
      <c r="C8" s="51">
        <f>SUM('3. sz.ovi kiad.'!G9)</f>
        <v>0</v>
      </c>
      <c r="D8" s="51">
        <f>SUM('3. sz.ovi kiad.'!H9)</f>
        <v>4888000</v>
      </c>
    </row>
    <row r="9" spans="1:4" ht="15">
      <c r="A9" s="53" t="s">
        <v>127</v>
      </c>
      <c r="B9" s="52" t="s">
        <v>128</v>
      </c>
      <c r="C9" s="51">
        <f>SUM('3. sz.ovi kiad.'!G10)</f>
        <v>400000</v>
      </c>
      <c r="D9" s="51">
        <f>SUM('3. sz.ovi kiad.'!H10)</f>
        <v>900000</v>
      </c>
    </row>
    <row r="10" spans="1:4" ht="15">
      <c r="A10" s="53" t="s">
        <v>129</v>
      </c>
      <c r="B10" s="52" t="s">
        <v>130</v>
      </c>
      <c r="C10" s="51">
        <f>SUM('3. sz.ovi kiad.'!G11)</f>
        <v>0</v>
      </c>
      <c r="D10" s="51">
        <f>SUM('3. sz.ovi kiad.'!H11)</f>
        <v>0</v>
      </c>
    </row>
    <row r="11" spans="1:4" ht="15">
      <c r="A11" s="53" t="s">
        <v>131</v>
      </c>
      <c r="B11" s="52" t="s">
        <v>132</v>
      </c>
      <c r="C11" s="51">
        <f>SUM('3. sz.ovi kiad.'!G12)</f>
        <v>4360000</v>
      </c>
      <c r="D11" s="51">
        <f>SUM('3. sz.ovi kiad.'!H12)</f>
        <v>4647000</v>
      </c>
    </row>
    <row r="12" spans="1:4" ht="15">
      <c r="A12" s="53" t="s">
        <v>133</v>
      </c>
      <c r="B12" s="52" t="s">
        <v>134</v>
      </c>
      <c r="C12" s="51">
        <f>SUM('3. sz.ovi kiad.'!G13)</f>
        <v>5364324</v>
      </c>
      <c r="D12" s="51">
        <f>SUM('3. sz.ovi kiad.'!H13)</f>
        <v>5443380</v>
      </c>
    </row>
    <row r="13" spans="1:4" ht="15">
      <c r="A13" s="53" t="s">
        <v>135</v>
      </c>
      <c r="B13" s="52" t="s">
        <v>136</v>
      </c>
      <c r="C13" s="51">
        <f>SUM('3. sz.ovi kiad.'!G14)</f>
        <v>0</v>
      </c>
      <c r="D13" s="51">
        <f>SUM('3. sz.ovi kiad.'!H14)</f>
        <v>0</v>
      </c>
    </row>
    <row r="14" spans="1:4" ht="15">
      <c r="A14" s="54" t="s">
        <v>137</v>
      </c>
      <c r="B14" s="52" t="s">
        <v>138</v>
      </c>
      <c r="C14" s="51">
        <f>SUM('3. sz.ovi kiad.'!G15)</f>
        <v>650000</v>
      </c>
      <c r="D14" s="51">
        <f>SUM('3. sz.ovi kiad.'!H15)</f>
        <v>1150000</v>
      </c>
    </row>
    <row r="15" spans="1:4" ht="15">
      <c r="A15" s="54" t="s">
        <v>139</v>
      </c>
      <c r="B15" s="52" t="s">
        <v>140</v>
      </c>
      <c r="C15" s="51">
        <f>SUM('3. sz.ovi kiad.'!G16)</f>
        <v>0</v>
      </c>
      <c r="D15" s="51">
        <f>SUM('3. sz.ovi kiad.'!H16)</f>
        <v>0</v>
      </c>
    </row>
    <row r="16" spans="1:4" ht="15">
      <c r="A16" s="54" t="s">
        <v>141</v>
      </c>
      <c r="B16" s="52" t="s">
        <v>142</v>
      </c>
      <c r="C16" s="51">
        <f>SUM('3. sz.ovi kiad.'!G17)</f>
        <v>0</v>
      </c>
      <c r="D16" s="51">
        <f>SUM('3. sz.ovi kiad.'!H17)</f>
        <v>0</v>
      </c>
    </row>
    <row r="17" spans="1:4" ht="15">
      <c r="A17" s="54" t="s">
        <v>143</v>
      </c>
      <c r="B17" s="52" t="s">
        <v>144</v>
      </c>
      <c r="C17" s="51">
        <f>SUM('3. sz.ovi kiad.'!G18)</f>
        <v>0</v>
      </c>
      <c r="D17" s="51">
        <f>SUM('3. sz.ovi kiad.'!H18)</f>
        <v>0</v>
      </c>
    </row>
    <row r="18" spans="1:4" ht="15">
      <c r="A18" s="54" t="s">
        <v>428</v>
      </c>
      <c r="B18" s="52" t="s">
        <v>145</v>
      </c>
      <c r="C18" s="51">
        <f>SUM('3. sz.ovi kiad.'!G19)</f>
        <v>0</v>
      </c>
      <c r="D18" s="51">
        <f>SUM('3. sz.ovi kiad.'!H19)</f>
        <v>2700000</v>
      </c>
    </row>
    <row r="19" spans="1:4" s="214" customFormat="1" ht="15">
      <c r="A19" s="55" t="s">
        <v>407</v>
      </c>
      <c r="B19" s="56" t="s">
        <v>146</v>
      </c>
      <c r="C19" s="60">
        <f>SUM('3. sz.ovi kiad.'!G20)</f>
        <v>116234573</v>
      </c>
      <c r="D19" s="60">
        <f>SUM('3. sz.ovi kiad.'!H20)</f>
        <v>116292573</v>
      </c>
    </row>
    <row r="20" spans="1:4" ht="15">
      <c r="A20" s="54" t="s">
        <v>147</v>
      </c>
      <c r="B20" s="52" t="s">
        <v>148</v>
      </c>
      <c r="C20" s="51">
        <f>SUM('3. sz.ovi kiad.'!G21)</f>
        <v>0</v>
      </c>
      <c r="D20" s="51">
        <f>SUM('3. sz.ovi kiad.'!H21)</f>
        <v>0</v>
      </c>
    </row>
    <row r="21" spans="1:4" ht="15">
      <c r="A21" s="54" t="s">
        <v>149</v>
      </c>
      <c r="B21" s="52" t="s">
        <v>150</v>
      </c>
      <c r="C21" s="51">
        <f>SUM('3. sz.ovi kiad.'!G22)</f>
        <v>4716000</v>
      </c>
      <c r="D21" s="51">
        <f>SUM('3. sz.ovi kiad.'!H22)</f>
        <v>4846000</v>
      </c>
    </row>
    <row r="22" spans="1:4" ht="15">
      <c r="A22" s="58" t="s">
        <v>151</v>
      </c>
      <c r="B22" s="52" t="s">
        <v>152</v>
      </c>
      <c r="C22" s="51">
        <f>SUM('3. sz.ovi kiad.'!G23)</f>
        <v>0</v>
      </c>
      <c r="D22" s="51">
        <f>SUM('3. sz.ovi kiad.'!H23)</f>
        <v>0</v>
      </c>
    </row>
    <row r="23" spans="1:4" s="214" customFormat="1" ht="15">
      <c r="A23" s="59" t="s">
        <v>408</v>
      </c>
      <c r="B23" s="56" t="s">
        <v>153</v>
      </c>
      <c r="C23" s="60">
        <f>SUM('3. sz.ovi kiad.'!G24)</f>
        <v>4716000</v>
      </c>
      <c r="D23" s="60">
        <f>SUM('3. sz.ovi kiad.'!H24)</f>
        <v>4846000</v>
      </c>
    </row>
    <row r="24" spans="1:4" s="214" customFormat="1" ht="15">
      <c r="A24" s="55" t="s">
        <v>2</v>
      </c>
      <c r="B24" s="56" t="s">
        <v>154</v>
      </c>
      <c r="C24" s="60">
        <f>SUM('3. sz.ovi kiad.'!G25)</f>
        <v>120950573</v>
      </c>
      <c r="D24" s="60">
        <f>SUM('3. sz.ovi kiad.'!H25)</f>
        <v>121138573</v>
      </c>
    </row>
    <row r="25" spans="1:4" s="214" customFormat="1" ht="15">
      <c r="A25" s="59" t="s">
        <v>429</v>
      </c>
      <c r="B25" s="56" t="s">
        <v>155</v>
      </c>
      <c r="C25" s="60">
        <f>SUM('3. sz.ovi kiad.'!G26)</f>
        <v>25839326</v>
      </c>
      <c r="D25" s="60">
        <f>SUM('3. sz.ovi kiad.'!H26)</f>
        <v>26381326</v>
      </c>
    </row>
    <row r="26" spans="1:4" ht="15">
      <c r="A26" s="54" t="s">
        <v>156</v>
      </c>
      <c r="B26" s="52" t="s">
        <v>157</v>
      </c>
      <c r="C26" s="51">
        <f>SUM('3. sz.ovi kiad.'!G27)</f>
        <v>2560000</v>
      </c>
      <c r="D26" s="51">
        <f>SUM('3. sz.ovi kiad.'!H27)</f>
        <v>1410000</v>
      </c>
    </row>
    <row r="27" spans="1:4" ht="15">
      <c r="A27" s="54" t="s">
        <v>158</v>
      </c>
      <c r="B27" s="52" t="s">
        <v>159</v>
      </c>
      <c r="C27" s="51">
        <f>SUM('3. sz.ovi kiad.'!G28)</f>
        <v>26645000</v>
      </c>
      <c r="D27" s="51">
        <f>SUM('3. sz.ovi kiad.'!H28)</f>
        <v>32224000</v>
      </c>
    </row>
    <row r="28" spans="1:4" ht="15">
      <c r="A28" s="54" t="s">
        <v>160</v>
      </c>
      <c r="B28" s="52" t="s">
        <v>161</v>
      </c>
      <c r="C28" s="51">
        <f>SUM('3. sz.ovi kiad.'!G29)</f>
        <v>0</v>
      </c>
      <c r="D28" s="51">
        <f>SUM('3. sz.ovi kiad.'!H29)</f>
        <v>0</v>
      </c>
    </row>
    <row r="29" spans="1:4" s="214" customFormat="1" ht="15">
      <c r="A29" s="59" t="s">
        <v>409</v>
      </c>
      <c r="B29" s="56" t="s">
        <v>162</v>
      </c>
      <c r="C29" s="60">
        <f>SUM('3. sz.ovi kiad.'!G30)</f>
        <v>29205000</v>
      </c>
      <c r="D29" s="60">
        <f>SUM('3. sz.ovi kiad.'!H30)</f>
        <v>33634000</v>
      </c>
    </row>
    <row r="30" spans="1:4" ht="15">
      <c r="A30" s="54" t="s">
        <v>163</v>
      </c>
      <c r="B30" s="52" t="s">
        <v>164</v>
      </c>
      <c r="C30" s="51">
        <f>SUM('3. sz.ovi kiad.'!G31)</f>
        <v>110000</v>
      </c>
      <c r="D30" s="51">
        <f>SUM('3. sz.ovi kiad.'!H31)</f>
        <v>110000</v>
      </c>
    </row>
    <row r="31" spans="1:4" ht="15">
      <c r="A31" s="54" t="s">
        <v>165</v>
      </c>
      <c r="B31" s="52" t="s">
        <v>166</v>
      </c>
      <c r="C31" s="51">
        <f>SUM('3. sz.ovi kiad.'!G32)</f>
        <v>300000</v>
      </c>
      <c r="D31" s="51">
        <f>SUM('3. sz.ovi kiad.'!H32)</f>
        <v>300000</v>
      </c>
    </row>
    <row r="32" spans="1:4" s="214" customFormat="1" ht="15" customHeight="1">
      <c r="A32" s="59" t="s">
        <v>3</v>
      </c>
      <c r="B32" s="56" t="s">
        <v>167</v>
      </c>
      <c r="C32" s="60">
        <f>SUM('3. sz.ovi kiad.'!G33)</f>
        <v>410000</v>
      </c>
      <c r="D32" s="60">
        <f>SUM('3. sz.ovi kiad.'!H33)</f>
        <v>410000</v>
      </c>
    </row>
    <row r="33" spans="1:4" ht="15">
      <c r="A33" s="54" t="s">
        <v>168</v>
      </c>
      <c r="B33" s="52" t="s">
        <v>169</v>
      </c>
      <c r="C33" s="51">
        <f>SUM('3. sz.ovi kiad.'!G34)</f>
        <v>9500000</v>
      </c>
      <c r="D33" s="51">
        <f>SUM('3. sz.ovi kiad.'!H34)</f>
        <v>9500000</v>
      </c>
    </row>
    <row r="34" spans="1:4" ht="15">
      <c r="A34" s="54" t="s">
        <v>170</v>
      </c>
      <c r="B34" s="52" t="s">
        <v>171</v>
      </c>
      <c r="C34" s="51">
        <f>SUM('3. sz.ovi kiad.'!G35)</f>
        <v>0</v>
      </c>
      <c r="D34" s="51">
        <f>SUM('3. sz.ovi kiad.'!H35)</f>
        <v>0</v>
      </c>
    </row>
    <row r="35" spans="1:4" ht="15">
      <c r="A35" s="54" t="s">
        <v>430</v>
      </c>
      <c r="B35" s="52" t="s">
        <v>172</v>
      </c>
      <c r="C35" s="51">
        <f>SUM('3. sz.ovi kiad.'!G36)</f>
        <v>0</v>
      </c>
      <c r="D35" s="51">
        <f>SUM('3. sz.ovi kiad.'!H36)</f>
        <v>41000</v>
      </c>
    </row>
    <row r="36" spans="1:4" ht="15">
      <c r="A36" s="54" t="s">
        <v>173</v>
      </c>
      <c r="B36" s="52" t="s">
        <v>174</v>
      </c>
      <c r="C36" s="51">
        <f>SUM('3. sz.ovi kiad.'!G37)</f>
        <v>400000</v>
      </c>
      <c r="D36" s="51">
        <f>SUM('3. sz.ovi kiad.'!H37)</f>
        <v>650000</v>
      </c>
    </row>
    <row r="37" spans="1:4" ht="15">
      <c r="A37" s="61" t="s">
        <v>431</v>
      </c>
      <c r="B37" s="52" t="s">
        <v>175</v>
      </c>
      <c r="C37" s="51">
        <f>SUM('3. sz.ovi kiad.'!G38)</f>
        <v>0</v>
      </c>
      <c r="D37" s="51">
        <f>SUM('3. sz.ovi kiad.'!H38)</f>
        <v>0</v>
      </c>
    </row>
    <row r="38" spans="1:4" ht="15">
      <c r="A38" s="58" t="s">
        <v>176</v>
      </c>
      <c r="B38" s="52" t="s">
        <v>177</v>
      </c>
      <c r="C38" s="51">
        <f>SUM('3. sz.ovi kiad.'!G39)</f>
        <v>400000</v>
      </c>
      <c r="D38" s="51">
        <f>SUM('3. sz.ovi kiad.'!H39)</f>
        <v>600000</v>
      </c>
    </row>
    <row r="39" spans="1:4" ht="15">
      <c r="A39" s="54" t="s">
        <v>432</v>
      </c>
      <c r="B39" s="52" t="s">
        <v>178</v>
      </c>
      <c r="C39" s="51">
        <f>SUM('3. sz.ovi kiad.'!G40)</f>
        <v>1124000</v>
      </c>
      <c r="D39" s="51">
        <f>SUM('3. sz.ovi kiad.'!H40)</f>
        <v>1864000</v>
      </c>
    </row>
    <row r="40" spans="1:4" s="214" customFormat="1" ht="15">
      <c r="A40" s="59" t="s">
        <v>410</v>
      </c>
      <c r="B40" s="56" t="s">
        <v>179</v>
      </c>
      <c r="C40" s="60">
        <f>SUM('3. sz.ovi kiad.'!G41)</f>
        <v>11424000</v>
      </c>
      <c r="D40" s="60">
        <f>SUM('3. sz.ovi kiad.'!H41)</f>
        <v>12655000</v>
      </c>
    </row>
    <row r="41" spans="1:4" ht="15">
      <c r="A41" s="54" t="s">
        <v>180</v>
      </c>
      <c r="B41" s="52" t="s">
        <v>181</v>
      </c>
      <c r="C41" s="51">
        <f>SUM('3. sz.ovi kiad.'!G42)</f>
        <v>50000</v>
      </c>
      <c r="D41" s="51">
        <f>SUM('3. sz.ovi kiad.'!H42)</f>
        <v>60000</v>
      </c>
    </row>
    <row r="42" spans="1:4" ht="15">
      <c r="A42" s="54" t="s">
        <v>182</v>
      </c>
      <c r="B42" s="52" t="s">
        <v>183</v>
      </c>
      <c r="C42" s="51">
        <f>SUM('3. sz.ovi kiad.'!G43)</f>
        <v>0</v>
      </c>
      <c r="D42" s="51">
        <f>SUM('3. sz.ovi kiad.'!H43)</f>
        <v>0</v>
      </c>
    </row>
    <row r="43" spans="1:4" s="214" customFormat="1" ht="15">
      <c r="A43" s="59" t="s">
        <v>411</v>
      </c>
      <c r="B43" s="56" t="s">
        <v>184</v>
      </c>
      <c r="C43" s="60">
        <f>SUM('3. sz.ovi kiad.'!G44)</f>
        <v>50000</v>
      </c>
      <c r="D43" s="60">
        <f>SUM('3. sz.ovi kiad.'!H44)</f>
        <v>60000</v>
      </c>
    </row>
    <row r="44" spans="1:4" ht="15">
      <c r="A44" s="54" t="s">
        <v>185</v>
      </c>
      <c r="B44" s="52" t="s">
        <v>186</v>
      </c>
      <c r="C44" s="51">
        <f>SUM('3. sz.ovi kiad.'!G45)</f>
        <v>7300000</v>
      </c>
      <c r="D44" s="51">
        <f>SUM('3. sz.ovi kiad.'!H45)</f>
        <v>9305630</v>
      </c>
    </row>
    <row r="45" spans="1:4" ht="15">
      <c r="A45" s="54" t="s">
        <v>187</v>
      </c>
      <c r="B45" s="52" t="s">
        <v>188</v>
      </c>
      <c r="C45" s="51">
        <f>SUM('3. sz.ovi kiad.'!G46)</f>
        <v>0</v>
      </c>
      <c r="D45" s="51">
        <f>SUM('3. sz.ovi kiad.'!H46)</f>
        <v>859370</v>
      </c>
    </row>
    <row r="46" spans="1:4" ht="15">
      <c r="A46" s="54" t="s">
        <v>433</v>
      </c>
      <c r="B46" s="52" t="s">
        <v>189</v>
      </c>
      <c r="C46" s="51">
        <f>SUM('3. sz.ovi kiad.'!G47)</f>
        <v>0</v>
      </c>
      <c r="D46" s="51">
        <f>SUM('3. sz.ovi kiad.'!H47)</f>
        <v>0</v>
      </c>
    </row>
    <row r="47" spans="1:4" ht="15">
      <c r="A47" s="54" t="s">
        <v>434</v>
      </c>
      <c r="B47" s="52" t="s">
        <v>190</v>
      </c>
      <c r="C47" s="51">
        <f>SUM('3. sz.ovi kiad.'!G48)</f>
        <v>0</v>
      </c>
      <c r="D47" s="51">
        <f>SUM('3. sz.ovi kiad.'!H48)</f>
        <v>0</v>
      </c>
    </row>
    <row r="48" spans="1:5" ht="15">
      <c r="A48" s="54" t="s">
        <v>191</v>
      </c>
      <c r="B48" s="52" t="s">
        <v>192</v>
      </c>
      <c r="C48" s="51">
        <f>SUM('3. sz.ovi kiad.'!G49)</f>
        <v>100000</v>
      </c>
      <c r="D48" s="51">
        <f>SUM('3. sz.ovi kiad.'!H49)</f>
        <v>100000</v>
      </c>
      <c r="E48" s="173"/>
    </row>
    <row r="49" spans="1:4" s="214" customFormat="1" ht="15">
      <c r="A49" s="59" t="s">
        <v>412</v>
      </c>
      <c r="B49" s="56" t="s">
        <v>193</v>
      </c>
      <c r="C49" s="60">
        <f>SUM('3. sz.ovi kiad.'!G50)</f>
        <v>7400000</v>
      </c>
      <c r="D49" s="60">
        <f>SUM('3. sz.ovi kiad.'!H50)</f>
        <v>10265000</v>
      </c>
    </row>
    <row r="50" spans="1:4" s="214" customFormat="1" ht="15">
      <c r="A50" s="59" t="s">
        <v>413</v>
      </c>
      <c r="B50" s="56" t="s">
        <v>194</v>
      </c>
      <c r="C50" s="60">
        <f>SUM('3. sz.ovi kiad.'!G51)</f>
        <v>48489000</v>
      </c>
      <c r="D50" s="60">
        <f>SUM('3. sz.ovi kiad.'!H51)</f>
        <v>57024000</v>
      </c>
    </row>
    <row r="51" spans="1:4" ht="15">
      <c r="A51" s="15" t="s">
        <v>195</v>
      </c>
      <c r="B51" s="52" t="s">
        <v>196</v>
      </c>
      <c r="C51" s="51">
        <f>SUM('3. sz.ovi kiad.'!G52)</f>
        <v>0</v>
      </c>
      <c r="D51" s="51">
        <f>SUM('3. sz.ovi kiad.'!H52)</f>
        <v>0</v>
      </c>
    </row>
    <row r="52" spans="1:4" ht="15">
      <c r="A52" s="15" t="s">
        <v>414</v>
      </c>
      <c r="B52" s="52" t="s">
        <v>197</v>
      </c>
      <c r="C52" s="51">
        <f>SUM('3. sz.ovi kiad.'!G53)</f>
        <v>0</v>
      </c>
      <c r="D52" s="51">
        <f>SUM('3. sz.ovi kiad.'!H53)</f>
        <v>0</v>
      </c>
    </row>
    <row r="53" spans="1:4" ht="15">
      <c r="A53" s="62" t="s">
        <v>435</v>
      </c>
      <c r="B53" s="52" t="s">
        <v>198</v>
      </c>
      <c r="C53" s="51">
        <f>SUM('3. sz.ovi kiad.'!G54)</f>
        <v>0</v>
      </c>
      <c r="D53" s="51">
        <f>SUM('3. sz.ovi kiad.'!H54)</f>
        <v>0</v>
      </c>
    </row>
    <row r="54" spans="1:4" ht="15">
      <c r="A54" s="62" t="s">
        <v>436</v>
      </c>
      <c r="B54" s="52" t="s">
        <v>199</v>
      </c>
      <c r="C54" s="51">
        <f>SUM('3. sz.ovi kiad.'!G55)</f>
        <v>0</v>
      </c>
      <c r="D54" s="51">
        <f>SUM('3. sz.ovi kiad.'!H55)</f>
        <v>0</v>
      </c>
    </row>
    <row r="55" spans="1:4" ht="15">
      <c r="A55" s="62" t="s">
        <v>437</v>
      </c>
      <c r="B55" s="52" t="s">
        <v>200</v>
      </c>
      <c r="C55" s="51">
        <f>SUM('3. sz.ovi kiad.'!G56)</f>
        <v>0</v>
      </c>
      <c r="D55" s="51">
        <f>SUM('3. sz.ovi kiad.'!H56)</f>
        <v>0</v>
      </c>
    </row>
    <row r="56" spans="1:4" ht="15">
      <c r="A56" s="15" t="s">
        <v>438</v>
      </c>
      <c r="B56" s="52" t="s">
        <v>201</v>
      </c>
      <c r="C56" s="51">
        <f>SUM('3. sz.ovi kiad.'!G57)</f>
        <v>0</v>
      </c>
      <c r="D56" s="51">
        <f>SUM('3. sz.ovi kiad.'!H57)</f>
        <v>0</v>
      </c>
    </row>
    <row r="57" spans="1:4" ht="15">
      <c r="A57" s="15" t="s">
        <v>439</v>
      </c>
      <c r="B57" s="52" t="s">
        <v>202</v>
      </c>
      <c r="C57" s="51">
        <f>SUM('3. sz.ovi kiad.'!G58)</f>
        <v>0</v>
      </c>
      <c r="D57" s="51">
        <f>SUM('3. sz.ovi kiad.'!H58)</f>
        <v>0</v>
      </c>
    </row>
    <row r="58" spans="1:4" ht="15">
      <c r="A58" s="15" t="s">
        <v>440</v>
      </c>
      <c r="B58" s="52" t="s">
        <v>203</v>
      </c>
      <c r="C58" s="51">
        <f>SUM('3. sz.ovi kiad.'!G59)</f>
        <v>0</v>
      </c>
      <c r="D58" s="51">
        <f>SUM('3. sz.ovi kiad.'!H59)</f>
        <v>0</v>
      </c>
    </row>
    <row r="59" spans="1:4" ht="15">
      <c r="A59" s="14" t="s">
        <v>415</v>
      </c>
      <c r="B59" s="56" t="s">
        <v>204</v>
      </c>
      <c r="C59" s="51">
        <f>SUM('3. sz.ovi kiad.'!G60)</f>
        <v>0</v>
      </c>
      <c r="D59" s="51">
        <f>SUM('3. sz.ovi kiad.'!H60)</f>
        <v>0</v>
      </c>
    </row>
    <row r="60" spans="1:4" ht="15">
      <c r="A60" s="63" t="s">
        <v>441</v>
      </c>
      <c r="B60" s="52" t="s">
        <v>205</v>
      </c>
      <c r="C60" s="51">
        <f>SUM('3. sz.ovi kiad.'!G61)</f>
        <v>0</v>
      </c>
      <c r="D60" s="51">
        <f>SUM('3. sz.ovi kiad.'!H61)</f>
        <v>0</v>
      </c>
    </row>
    <row r="61" spans="1:4" ht="15">
      <c r="A61" s="63" t="s">
        <v>206</v>
      </c>
      <c r="B61" s="52" t="s">
        <v>207</v>
      </c>
      <c r="C61" s="51">
        <f>SUM('3. sz.ovi kiad.'!G62)</f>
        <v>0</v>
      </c>
      <c r="D61" s="51">
        <f>SUM('3. sz.ovi kiad.'!H62)</f>
        <v>0</v>
      </c>
    </row>
    <row r="62" spans="1:4" ht="15">
      <c r="A62" s="63" t="s">
        <v>208</v>
      </c>
      <c r="B62" s="52" t="s">
        <v>209</v>
      </c>
      <c r="C62" s="51">
        <f>SUM('3. sz.ovi kiad.'!G63)</f>
        <v>0</v>
      </c>
      <c r="D62" s="51">
        <f>SUM('3. sz.ovi kiad.'!H63)</f>
        <v>0</v>
      </c>
    </row>
    <row r="63" spans="1:4" ht="15">
      <c r="A63" s="63" t="s">
        <v>416</v>
      </c>
      <c r="B63" s="52" t="s">
        <v>210</v>
      </c>
      <c r="C63" s="51">
        <f>SUM('3. sz.ovi kiad.'!G64)</f>
        <v>0</v>
      </c>
      <c r="D63" s="51">
        <f>SUM('3. sz.ovi kiad.'!H64)</f>
        <v>0</v>
      </c>
    </row>
    <row r="64" spans="1:4" ht="15">
      <c r="A64" s="63" t="s">
        <v>442</v>
      </c>
      <c r="B64" s="52" t="s">
        <v>211</v>
      </c>
      <c r="C64" s="51">
        <f>SUM('3. sz.ovi kiad.'!G65)</f>
        <v>0</v>
      </c>
      <c r="D64" s="51">
        <f>SUM('3. sz.ovi kiad.'!H65)</f>
        <v>0</v>
      </c>
    </row>
    <row r="65" spans="1:4" ht="15">
      <c r="A65" s="63" t="s">
        <v>417</v>
      </c>
      <c r="B65" s="52" t="s">
        <v>212</v>
      </c>
      <c r="C65" s="51">
        <f>SUM('3. sz.ovi kiad.'!G66)</f>
        <v>0</v>
      </c>
      <c r="D65" s="51">
        <f>SUM('3. sz.ovi kiad.'!H66)</f>
        <v>0</v>
      </c>
    </row>
    <row r="66" spans="1:4" ht="15">
      <c r="A66" s="63" t="s">
        <v>443</v>
      </c>
      <c r="B66" s="52" t="s">
        <v>213</v>
      </c>
      <c r="C66" s="51">
        <f>SUM('3. sz.ovi kiad.'!G67)</f>
        <v>0</v>
      </c>
      <c r="D66" s="51">
        <f>SUM('3. sz.ovi kiad.'!H67)</f>
        <v>0</v>
      </c>
    </row>
    <row r="67" spans="1:4" ht="15">
      <c r="A67" s="63" t="s">
        <v>444</v>
      </c>
      <c r="B67" s="52" t="s">
        <v>214</v>
      </c>
      <c r="C67" s="51">
        <f>SUM('3. sz.ovi kiad.'!G68)</f>
        <v>0</v>
      </c>
      <c r="D67" s="51">
        <f>SUM('3. sz.ovi kiad.'!H68)</f>
        <v>0</v>
      </c>
    </row>
    <row r="68" spans="1:4" ht="15">
      <c r="A68" s="63" t="s">
        <v>215</v>
      </c>
      <c r="B68" s="52" t="s">
        <v>216</v>
      </c>
      <c r="C68" s="51">
        <f>SUM('3. sz.ovi kiad.'!G69)</f>
        <v>0</v>
      </c>
      <c r="D68" s="51">
        <f>SUM('3. sz.ovi kiad.'!H69)</f>
        <v>0</v>
      </c>
    </row>
    <row r="69" spans="1:4" ht="15">
      <c r="A69" s="64" t="s">
        <v>217</v>
      </c>
      <c r="B69" s="52" t="s">
        <v>218</v>
      </c>
      <c r="C69" s="51">
        <f>SUM('3. sz.ovi kiad.'!G70)</f>
        <v>0</v>
      </c>
      <c r="D69" s="51">
        <f>SUM('3. sz.ovi kiad.'!H70)</f>
        <v>0</v>
      </c>
    </row>
    <row r="70" spans="1:4" ht="15">
      <c r="A70" s="63" t="s">
        <v>445</v>
      </c>
      <c r="B70" s="52" t="s">
        <v>219</v>
      </c>
      <c r="C70" s="51">
        <f>SUM('3. sz.ovi kiad.'!G71)</f>
        <v>0</v>
      </c>
      <c r="D70" s="51">
        <f>SUM('3. sz.ovi kiad.'!H71)</f>
        <v>0</v>
      </c>
    </row>
    <row r="71" spans="1:4" ht="15">
      <c r="A71" s="63" t="s">
        <v>462</v>
      </c>
      <c r="B71" s="52" t="s">
        <v>220</v>
      </c>
      <c r="C71" s="51">
        <f>SUM('3. sz.ovi kiad.'!G72)</f>
        <v>0</v>
      </c>
      <c r="D71" s="51">
        <f>SUM('3. sz.ovi kiad.'!H72)</f>
        <v>0</v>
      </c>
    </row>
    <row r="72" spans="1:4" ht="15">
      <c r="A72" s="64" t="s">
        <v>71</v>
      </c>
      <c r="B72" s="52" t="s">
        <v>456</v>
      </c>
      <c r="C72" s="51">
        <f>SUM('3. sz.ovi kiad.'!G73)</f>
        <v>0</v>
      </c>
      <c r="D72" s="51">
        <f>SUM('3. sz.ovi kiad.'!H73)</f>
        <v>0</v>
      </c>
    </row>
    <row r="73" spans="1:4" ht="15">
      <c r="A73" s="64" t="s">
        <v>72</v>
      </c>
      <c r="B73" s="52" t="s">
        <v>456</v>
      </c>
      <c r="C73" s="51">
        <f>SUM('3. sz.ovi kiad.'!G74)</f>
        <v>0</v>
      </c>
      <c r="D73" s="51">
        <f>SUM('3. sz.ovi kiad.'!H74)</f>
        <v>0</v>
      </c>
    </row>
    <row r="74" spans="1:4" ht="15">
      <c r="A74" s="14" t="s">
        <v>418</v>
      </c>
      <c r="B74" s="56" t="s">
        <v>221</v>
      </c>
      <c r="C74" s="51">
        <f>SUM('3. sz.ovi kiad.'!G75)</f>
        <v>0</v>
      </c>
      <c r="D74" s="51">
        <f>SUM('3. sz.ovi kiad.'!H75)</f>
        <v>0</v>
      </c>
    </row>
    <row r="75" spans="1:4" ht="15">
      <c r="A75" s="30" t="s">
        <v>62</v>
      </c>
      <c r="B75" s="65"/>
      <c r="C75" s="266">
        <f>SUM('3. sz.ovi kiad.'!G76)</f>
        <v>0</v>
      </c>
      <c r="D75" s="266">
        <f>SUM('3. sz.ovi kiad.'!H76)</f>
        <v>0</v>
      </c>
    </row>
    <row r="76" spans="1:4" ht="15">
      <c r="A76" s="66" t="s">
        <v>222</v>
      </c>
      <c r="B76" s="52" t="s">
        <v>223</v>
      </c>
      <c r="C76" s="51">
        <f>SUM('3. sz.ovi kiad.'!G77)</f>
        <v>0</v>
      </c>
      <c r="D76" s="51">
        <f>SUM('3. sz.ovi kiad.'!H77)</f>
        <v>0</v>
      </c>
    </row>
    <row r="77" spans="1:4" ht="15">
      <c r="A77" s="66" t="s">
        <v>446</v>
      </c>
      <c r="B77" s="52" t="s">
        <v>224</v>
      </c>
      <c r="C77" s="51">
        <f>SUM('3. sz.ovi kiad.'!G78)</f>
        <v>0</v>
      </c>
      <c r="D77" s="51">
        <f>SUM('3. sz.ovi kiad.'!H78)</f>
        <v>0</v>
      </c>
    </row>
    <row r="78" spans="1:4" ht="15">
      <c r="A78" s="66" t="s">
        <v>225</v>
      </c>
      <c r="B78" s="52" t="s">
        <v>226</v>
      </c>
      <c r="C78" s="51">
        <f>SUM('3. sz.ovi kiad.'!G79)</f>
        <v>0</v>
      </c>
      <c r="D78" s="51">
        <f>SUM('3. sz.ovi kiad.'!H79)</f>
        <v>0</v>
      </c>
    </row>
    <row r="79" spans="1:4" ht="15">
      <c r="A79" s="66" t="s">
        <v>227</v>
      </c>
      <c r="B79" s="52" t="s">
        <v>228</v>
      </c>
      <c r="C79" s="51">
        <f>SUM('3. sz.ovi kiad.'!G80)</f>
        <v>4610000</v>
      </c>
      <c r="D79" s="51">
        <f>SUM('3. sz.ovi kiad.'!H80)</f>
        <v>1010000</v>
      </c>
    </row>
    <row r="80" spans="1:4" ht="15">
      <c r="A80" s="58" t="s">
        <v>229</v>
      </c>
      <c r="B80" s="52" t="s">
        <v>230</v>
      </c>
      <c r="C80" s="51">
        <f>SUM('3. sz.ovi kiad.'!G81)</f>
        <v>0</v>
      </c>
      <c r="D80" s="51">
        <f>SUM('3. sz.ovi kiad.'!H81)</f>
        <v>0</v>
      </c>
    </row>
    <row r="81" spans="1:4" ht="15">
      <c r="A81" s="58" t="s">
        <v>231</v>
      </c>
      <c r="B81" s="52" t="s">
        <v>232</v>
      </c>
      <c r="C81" s="51">
        <f>SUM('3. sz.ovi kiad.'!G82)</f>
        <v>0</v>
      </c>
      <c r="D81" s="51">
        <f>SUM('3. sz.ovi kiad.'!H82)</f>
        <v>0</v>
      </c>
    </row>
    <row r="82" spans="1:4" ht="15">
      <c r="A82" s="58" t="s">
        <v>233</v>
      </c>
      <c r="B82" s="52" t="s">
        <v>234</v>
      </c>
      <c r="C82" s="51">
        <f>SUM('3. sz.ovi kiad.'!G83)</f>
        <v>1108000</v>
      </c>
      <c r="D82" s="51">
        <f>SUM('3. sz.ovi kiad.'!H83)</f>
        <v>608000</v>
      </c>
    </row>
    <row r="83" spans="1:4" s="214" customFormat="1" ht="15">
      <c r="A83" s="67" t="s">
        <v>419</v>
      </c>
      <c r="B83" s="56" t="s">
        <v>235</v>
      </c>
      <c r="C83" s="60">
        <f>SUM('3. sz.ovi kiad.'!G84)</f>
        <v>5718000</v>
      </c>
      <c r="D83" s="60">
        <f>SUM('3. sz.ovi kiad.'!H84)</f>
        <v>1618000</v>
      </c>
    </row>
    <row r="84" spans="1:4" ht="15">
      <c r="A84" s="15" t="s">
        <v>236</v>
      </c>
      <c r="B84" s="52" t="s">
        <v>237</v>
      </c>
      <c r="C84" s="51">
        <f>SUM('3. sz.ovi kiad.'!G85)</f>
        <v>0</v>
      </c>
      <c r="D84" s="51">
        <f>SUM('3. sz.ovi kiad.'!H85)</f>
        <v>0</v>
      </c>
    </row>
    <row r="85" spans="1:4" ht="15">
      <c r="A85" s="15" t="s">
        <v>238</v>
      </c>
      <c r="B85" s="52" t="s">
        <v>239</v>
      </c>
      <c r="C85" s="51">
        <f>SUM('3. sz.ovi kiad.'!G86)</f>
        <v>0</v>
      </c>
      <c r="D85" s="51">
        <f>SUM('3. sz.ovi kiad.'!H86)</f>
        <v>0</v>
      </c>
    </row>
    <row r="86" spans="1:4" ht="15">
      <c r="A86" s="15" t="s">
        <v>240</v>
      </c>
      <c r="B86" s="52" t="s">
        <v>241</v>
      </c>
      <c r="C86" s="51">
        <f>SUM('3. sz.ovi kiad.'!G87)</f>
        <v>0</v>
      </c>
      <c r="D86" s="51">
        <f>SUM('3. sz.ovi kiad.'!H87)</f>
        <v>0</v>
      </c>
    </row>
    <row r="87" spans="1:4" ht="15">
      <c r="A87" s="15" t="s">
        <v>242</v>
      </c>
      <c r="B87" s="52" t="s">
        <v>243</v>
      </c>
      <c r="C87" s="51">
        <f>SUM('3. sz.ovi kiad.'!G88)</f>
        <v>0</v>
      </c>
      <c r="D87" s="51">
        <f>SUM('3. sz.ovi kiad.'!H88)</f>
        <v>0</v>
      </c>
    </row>
    <row r="88" spans="1:4" ht="15">
      <c r="A88" s="14" t="s">
        <v>420</v>
      </c>
      <c r="B88" s="56" t="s">
        <v>244</v>
      </c>
      <c r="C88" s="51">
        <f>SUM('3. sz.ovi kiad.'!G89)</f>
        <v>0</v>
      </c>
      <c r="D88" s="51">
        <f>SUM('3. sz.ovi kiad.'!H89)</f>
        <v>0</v>
      </c>
    </row>
    <row r="89" spans="1:4" ht="15">
      <c r="A89" s="15" t="s">
        <v>245</v>
      </c>
      <c r="B89" s="52" t="s">
        <v>246</v>
      </c>
      <c r="C89" s="51">
        <f>SUM('3. sz.ovi kiad.'!G90)</f>
        <v>0</v>
      </c>
      <c r="D89" s="51">
        <f>SUM('3. sz.ovi kiad.'!H90)</f>
        <v>0</v>
      </c>
    </row>
    <row r="90" spans="1:4" ht="15">
      <c r="A90" s="15" t="s">
        <v>447</v>
      </c>
      <c r="B90" s="52" t="s">
        <v>247</v>
      </c>
      <c r="C90" s="51">
        <f>SUM('3. sz.ovi kiad.'!G91)</f>
        <v>0</v>
      </c>
      <c r="D90" s="51">
        <f>SUM('3. sz.ovi kiad.'!H91)</f>
        <v>0</v>
      </c>
    </row>
    <row r="91" spans="1:4" ht="15">
      <c r="A91" s="15" t="s">
        <v>448</v>
      </c>
      <c r="B91" s="52" t="s">
        <v>248</v>
      </c>
      <c r="C91" s="51">
        <f>SUM('3. sz.ovi kiad.'!G92)</f>
        <v>0</v>
      </c>
      <c r="D91" s="51">
        <f>SUM('3. sz.ovi kiad.'!H92)</f>
        <v>0</v>
      </c>
    </row>
    <row r="92" spans="1:4" ht="15">
      <c r="A92" s="15" t="s">
        <v>449</v>
      </c>
      <c r="B92" s="52" t="s">
        <v>249</v>
      </c>
      <c r="C92" s="51">
        <f>SUM('3. sz.ovi kiad.'!G93)</f>
        <v>0</v>
      </c>
      <c r="D92" s="51">
        <f>SUM('3. sz.ovi kiad.'!H93)</f>
        <v>0</v>
      </c>
    </row>
    <row r="93" spans="1:4" ht="15">
      <c r="A93" s="15" t="s">
        <v>450</v>
      </c>
      <c r="B93" s="52" t="s">
        <v>250</v>
      </c>
      <c r="C93" s="51">
        <f>SUM('3. sz.ovi kiad.'!G94)</f>
        <v>0</v>
      </c>
      <c r="D93" s="51">
        <f>SUM('3. sz.ovi kiad.'!H94)</f>
        <v>0</v>
      </c>
    </row>
    <row r="94" spans="1:4" ht="15">
      <c r="A94" s="15" t="s">
        <v>451</v>
      </c>
      <c r="B94" s="52" t="s">
        <v>251</v>
      </c>
      <c r="C94" s="51">
        <f>SUM('3. sz.ovi kiad.'!G95)</f>
        <v>0</v>
      </c>
      <c r="D94" s="51">
        <f>SUM('3. sz.ovi kiad.'!H95)</f>
        <v>0</v>
      </c>
    </row>
    <row r="95" spans="1:4" ht="15">
      <c r="A95" s="15" t="s">
        <v>252</v>
      </c>
      <c r="B95" s="52" t="s">
        <v>253</v>
      </c>
      <c r="C95" s="51">
        <f>SUM('3. sz.ovi kiad.'!G96)</f>
        <v>0</v>
      </c>
      <c r="D95" s="51">
        <f>SUM('3. sz.ovi kiad.'!H96)</f>
        <v>0</v>
      </c>
    </row>
    <row r="96" spans="1:4" ht="15">
      <c r="A96" s="15" t="s">
        <v>452</v>
      </c>
      <c r="B96" s="52" t="s">
        <v>254</v>
      </c>
      <c r="C96" s="51">
        <f>SUM('3. sz.ovi kiad.'!G97)</f>
        <v>0</v>
      </c>
      <c r="D96" s="51">
        <f>SUM('3. sz.ovi kiad.'!H97)</f>
        <v>0</v>
      </c>
    </row>
    <row r="97" spans="1:4" ht="15">
      <c r="A97" s="14" t="s">
        <v>421</v>
      </c>
      <c r="B97" s="56" t="s">
        <v>255</v>
      </c>
      <c r="C97" s="51">
        <f>SUM('3. sz.ovi kiad.'!G98)</f>
        <v>0</v>
      </c>
      <c r="D97" s="51">
        <f>SUM('3. sz.ovi kiad.'!H98)</f>
        <v>0</v>
      </c>
    </row>
    <row r="98" spans="1:4" ht="15">
      <c r="A98" s="30" t="s">
        <v>61</v>
      </c>
      <c r="B98" s="65"/>
      <c r="C98" s="266">
        <f>SUM('3. sz.ovi kiad.'!G99)</f>
        <v>0</v>
      </c>
      <c r="D98" s="266">
        <f>SUM('3. sz.ovi kiad.'!H99)</f>
        <v>0</v>
      </c>
    </row>
    <row r="99" spans="1:4" s="214" customFormat="1" ht="15">
      <c r="A99" s="34" t="s">
        <v>4</v>
      </c>
      <c r="B99" s="35" t="s">
        <v>256</v>
      </c>
      <c r="C99" s="60">
        <f>SUM('3. sz.ovi kiad.'!G100)</f>
        <v>200996899</v>
      </c>
      <c r="D99" s="60">
        <f>SUM('3. sz.ovi kiad.'!H100)</f>
        <v>206161899</v>
      </c>
    </row>
    <row r="100" spans="1:23" ht="15">
      <c r="A100" s="15" t="s">
        <v>453</v>
      </c>
      <c r="B100" s="54" t="s">
        <v>257</v>
      </c>
      <c r="C100" s="51">
        <f>SUM('3. sz.ovi kiad.'!G101)</f>
        <v>0</v>
      </c>
      <c r="D100" s="51">
        <f>SUM('3. sz.ovi kiad.'!H101)</f>
        <v>0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9"/>
      <c r="W100" s="69"/>
    </row>
    <row r="101" spans="1:23" ht="15">
      <c r="A101" s="15" t="s">
        <v>258</v>
      </c>
      <c r="B101" s="54" t="s">
        <v>259</v>
      </c>
      <c r="C101" s="51">
        <f>SUM('3. sz.ovi kiad.'!G102)</f>
        <v>0</v>
      </c>
      <c r="D101" s="51">
        <f>SUM('3. sz.ovi kiad.'!H102)</f>
        <v>0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9"/>
      <c r="W101" s="69"/>
    </row>
    <row r="102" spans="1:23" ht="15">
      <c r="A102" s="15" t="s">
        <v>454</v>
      </c>
      <c r="B102" s="54" t="s">
        <v>260</v>
      </c>
      <c r="C102" s="51">
        <f>SUM('3. sz.ovi kiad.'!G103)</f>
        <v>0</v>
      </c>
      <c r="D102" s="51">
        <f>SUM('3. sz.ovi kiad.'!H103)</f>
        <v>0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9"/>
      <c r="W102" s="69"/>
    </row>
    <row r="103" spans="1:23" ht="15">
      <c r="A103" s="14" t="s">
        <v>422</v>
      </c>
      <c r="B103" s="59" t="s">
        <v>261</v>
      </c>
      <c r="C103" s="51">
        <f>SUM('3. sz.ovi kiad.'!G104)</f>
        <v>0</v>
      </c>
      <c r="D103" s="51">
        <f>SUM('3. sz.ovi kiad.'!H104)</f>
        <v>0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69"/>
      <c r="W103" s="69"/>
    </row>
    <row r="104" spans="1:23" ht="15">
      <c r="A104" s="71" t="s">
        <v>455</v>
      </c>
      <c r="B104" s="54" t="s">
        <v>262</v>
      </c>
      <c r="C104" s="51">
        <f>SUM('3. sz.ovi kiad.'!G105)</f>
        <v>0</v>
      </c>
      <c r="D104" s="51">
        <f>SUM('3. sz.ovi kiad.'!H105)</f>
        <v>0</v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69"/>
      <c r="W104" s="69"/>
    </row>
    <row r="105" spans="1:23" ht="15">
      <c r="A105" s="71" t="s">
        <v>425</v>
      </c>
      <c r="B105" s="54" t="s">
        <v>263</v>
      </c>
      <c r="C105" s="51">
        <f>SUM('3. sz.ovi kiad.'!G106)</f>
        <v>0</v>
      </c>
      <c r="D105" s="51">
        <f>SUM('3. sz.ovi kiad.'!H106)</f>
        <v>0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69"/>
      <c r="W105" s="69"/>
    </row>
    <row r="106" spans="1:23" ht="15">
      <c r="A106" s="15" t="s">
        <v>264</v>
      </c>
      <c r="B106" s="54" t="s">
        <v>265</v>
      </c>
      <c r="C106" s="51">
        <f>SUM('3. sz.ovi kiad.'!G107)</f>
        <v>0</v>
      </c>
      <c r="D106" s="51">
        <f>SUM('3. sz.ovi kiad.'!H107)</f>
        <v>0</v>
      </c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9"/>
      <c r="W106" s="69"/>
    </row>
    <row r="107" spans="1:23" ht="15">
      <c r="A107" s="15" t="s">
        <v>0</v>
      </c>
      <c r="B107" s="54" t="s">
        <v>266</v>
      </c>
      <c r="C107" s="51">
        <f>SUM('3. sz.ovi kiad.'!G108)</f>
        <v>0</v>
      </c>
      <c r="D107" s="51">
        <f>SUM('3. sz.ovi kiad.'!H108)</f>
        <v>0</v>
      </c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9"/>
      <c r="W107" s="69"/>
    </row>
    <row r="108" spans="1:23" ht="15">
      <c r="A108" s="73" t="s">
        <v>423</v>
      </c>
      <c r="B108" s="59" t="s">
        <v>267</v>
      </c>
      <c r="C108" s="51">
        <f>SUM('3. sz.ovi kiad.'!G109)</f>
        <v>0</v>
      </c>
      <c r="D108" s="51">
        <f>SUM('3. sz.ovi kiad.'!H109)</f>
        <v>0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69"/>
      <c r="W108" s="69"/>
    </row>
    <row r="109" spans="1:23" ht="15">
      <c r="A109" s="71" t="s">
        <v>268</v>
      </c>
      <c r="B109" s="54" t="s">
        <v>269</v>
      </c>
      <c r="C109" s="51">
        <f>SUM('3. sz.ovi kiad.'!G110)</f>
        <v>0</v>
      </c>
      <c r="D109" s="51">
        <f>SUM('3. sz.ovi kiad.'!H110)</f>
        <v>0</v>
      </c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69"/>
      <c r="W109" s="69"/>
    </row>
    <row r="110" spans="1:23" ht="15">
      <c r="A110" s="71" t="s">
        <v>270</v>
      </c>
      <c r="B110" s="54" t="s">
        <v>271</v>
      </c>
      <c r="C110" s="51">
        <f>SUM('3. sz.ovi kiad.'!G111)</f>
        <v>0</v>
      </c>
      <c r="D110" s="51">
        <f>SUM('3. sz.ovi kiad.'!H111)</f>
        <v>0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69"/>
      <c r="W110" s="69"/>
    </row>
    <row r="111" spans="1:23" ht="15">
      <c r="A111" s="73" t="s">
        <v>272</v>
      </c>
      <c r="B111" s="59" t="s">
        <v>273</v>
      </c>
      <c r="C111" s="51">
        <f>SUM('3. sz.ovi kiad.'!G112)</f>
        <v>0</v>
      </c>
      <c r="D111" s="51">
        <f>SUM('3. sz.ovi kiad.'!H112)</f>
        <v>0</v>
      </c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69"/>
      <c r="W111" s="69"/>
    </row>
    <row r="112" spans="1:23" ht="15">
      <c r="A112" s="71" t="s">
        <v>274</v>
      </c>
      <c r="B112" s="54" t="s">
        <v>275</v>
      </c>
      <c r="C112" s="51">
        <f>SUM('3. sz.ovi kiad.'!G113)</f>
        <v>0</v>
      </c>
      <c r="D112" s="51">
        <f>SUM('3. sz.ovi kiad.'!H113)</f>
        <v>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69"/>
      <c r="W112" s="69"/>
    </row>
    <row r="113" spans="1:23" ht="15">
      <c r="A113" s="71" t="s">
        <v>276</v>
      </c>
      <c r="B113" s="54" t="s">
        <v>277</v>
      </c>
      <c r="C113" s="51">
        <f>SUM('3. sz.ovi kiad.'!G114)</f>
        <v>0</v>
      </c>
      <c r="D113" s="51">
        <f>SUM('3. sz.ovi kiad.'!H114)</f>
        <v>0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69"/>
      <c r="W113" s="69"/>
    </row>
    <row r="114" spans="1:23" ht="15">
      <c r="A114" s="71" t="s">
        <v>278</v>
      </c>
      <c r="B114" s="54" t="s">
        <v>279</v>
      </c>
      <c r="C114" s="51">
        <f>SUM('3. sz.ovi kiad.'!G115)</f>
        <v>0</v>
      </c>
      <c r="D114" s="51">
        <f>SUM('3. sz.ovi kiad.'!H115)</f>
        <v>0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69"/>
      <c r="W114" s="69"/>
    </row>
    <row r="115" spans="1:23" ht="15">
      <c r="A115" s="73" t="s">
        <v>424</v>
      </c>
      <c r="B115" s="59" t="s">
        <v>280</v>
      </c>
      <c r="C115" s="51">
        <f>SUM('3. sz.ovi kiad.'!G116)</f>
        <v>0</v>
      </c>
      <c r="D115" s="51">
        <f>SUM('3. sz.ovi kiad.'!H116)</f>
        <v>0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69"/>
      <c r="W115" s="69"/>
    </row>
    <row r="116" spans="1:23" ht="15">
      <c r="A116" s="71" t="s">
        <v>281</v>
      </c>
      <c r="B116" s="54" t="s">
        <v>282</v>
      </c>
      <c r="C116" s="51">
        <f>SUM('3. sz.ovi kiad.'!G117)</f>
        <v>0</v>
      </c>
      <c r="D116" s="51">
        <f>SUM('3. sz.ovi kiad.'!H117)</f>
        <v>0</v>
      </c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69"/>
      <c r="W116" s="69"/>
    </row>
    <row r="117" spans="1:23" ht="15">
      <c r="A117" s="15" t="s">
        <v>283</v>
      </c>
      <c r="B117" s="54" t="s">
        <v>284</v>
      </c>
      <c r="C117" s="51">
        <f>SUM('3. sz.ovi kiad.'!G118)</f>
        <v>0</v>
      </c>
      <c r="D117" s="51">
        <f>SUM('3. sz.ovi kiad.'!H118)</f>
        <v>0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9"/>
      <c r="W117" s="69"/>
    </row>
    <row r="118" spans="1:23" ht="15">
      <c r="A118" s="71" t="s">
        <v>1</v>
      </c>
      <c r="B118" s="54" t="s">
        <v>285</v>
      </c>
      <c r="C118" s="51">
        <f>SUM('3. sz.ovi kiad.'!G119)</f>
        <v>0</v>
      </c>
      <c r="D118" s="51">
        <f>SUM('3. sz.ovi kiad.'!H119)</f>
        <v>0</v>
      </c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69"/>
      <c r="W118" s="69"/>
    </row>
    <row r="119" spans="1:23" ht="15">
      <c r="A119" s="71" t="s">
        <v>426</v>
      </c>
      <c r="B119" s="54" t="s">
        <v>286</v>
      </c>
      <c r="C119" s="51">
        <f>SUM('3. sz.ovi kiad.'!G120)</f>
        <v>0</v>
      </c>
      <c r="D119" s="51">
        <f>SUM('3. sz.ovi kiad.'!H120)</f>
        <v>0</v>
      </c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69"/>
      <c r="W119" s="69"/>
    </row>
    <row r="120" spans="1:23" ht="15">
      <c r="A120" s="73" t="s">
        <v>427</v>
      </c>
      <c r="B120" s="59" t="s">
        <v>287</v>
      </c>
      <c r="C120" s="51">
        <f>SUM('3. sz.ovi kiad.'!G121)</f>
        <v>0</v>
      </c>
      <c r="D120" s="51">
        <f>SUM('3. sz.ovi kiad.'!H121)</f>
        <v>0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69"/>
      <c r="W120" s="69"/>
    </row>
    <row r="121" spans="1:23" ht="15">
      <c r="A121" s="15" t="s">
        <v>288</v>
      </c>
      <c r="B121" s="54" t="s">
        <v>289</v>
      </c>
      <c r="C121" s="51">
        <f>SUM('3. sz.ovi kiad.'!G122)</f>
        <v>0</v>
      </c>
      <c r="D121" s="51">
        <f>SUM('3. sz.ovi kiad.'!H122)</f>
        <v>0</v>
      </c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9"/>
      <c r="W121" s="69"/>
    </row>
    <row r="122" spans="1:23" ht="15">
      <c r="A122" s="267" t="s">
        <v>5</v>
      </c>
      <c r="B122" s="268" t="s">
        <v>290</v>
      </c>
      <c r="C122" s="269">
        <f>SUM('3. sz.ovi kiad.'!G123)</f>
        <v>0</v>
      </c>
      <c r="D122" s="269">
        <f>SUM('3. sz.ovi kiad.'!H123)</f>
        <v>0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69"/>
      <c r="W122" s="69"/>
    </row>
    <row r="123" spans="1:23" s="214" customFormat="1" ht="15">
      <c r="A123" s="270" t="s">
        <v>41</v>
      </c>
      <c r="B123" s="270"/>
      <c r="C123" s="271">
        <f>C99+C122</f>
        <v>200996899</v>
      </c>
      <c r="D123" s="271">
        <f>SUM('3. sz.ovi kiad.'!H124)</f>
        <v>206161899</v>
      </c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</row>
    <row r="124" spans="2:23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</row>
    <row r="125" spans="2:23" ht="1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</row>
    <row r="126" spans="2:23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</row>
    <row r="127" spans="2:23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</row>
    <row r="128" spans="2:23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</row>
    <row r="129" spans="2:23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</row>
    <row r="130" spans="2:23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</row>
    <row r="131" spans="2:23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</row>
    <row r="132" spans="2:23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</row>
    <row r="133" spans="2:23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</row>
    <row r="134" spans="2:23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</row>
    <row r="135" spans="2:23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</row>
    <row r="136" spans="2:23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</row>
    <row r="137" spans="2:23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</row>
    <row r="138" spans="2:23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</row>
    <row r="139" spans="2:23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</row>
    <row r="140" spans="2:23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</row>
    <row r="141" spans="2:23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</row>
    <row r="142" spans="2:23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</row>
    <row r="143" spans="2:23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</row>
    <row r="144" spans="2:23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</row>
    <row r="145" spans="2:23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</row>
    <row r="146" spans="2:23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</row>
    <row r="147" spans="2:23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</row>
    <row r="148" spans="2:23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</row>
    <row r="149" spans="2:23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</row>
    <row r="150" spans="2:23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</row>
    <row r="151" spans="2:23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</row>
    <row r="152" spans="2:23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</row>
    <row r="153" spans="2:23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</row>
    <row r="154" spans="2:23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</row>
    <row r="155" spans="2:23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</row>
    <row r="156" spans="2:23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</row>
    <row r="157" spans="2:23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</row>
    <row r="158" spans="2:23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</row>
    <row r="159" spans="2:23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</row>
    <row r="160" spans="2:23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</row>
    <row r="161" spans="2:23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</row>
    <row r="162" spans="2:23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</row>
    <row r="163" spans="2:23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</row>
    <row r="164" spans="2:23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</row>
    <row r="165" spans="2:23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</row>
    <row r="166" spans="2:23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</row>
    <row r="167" spans="2:23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</row>
    <row r="168" spans="2:23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</row>
    <row r="169" spans="2:23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</row>
    <row r="170" spans="2:23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</row>
    <row r="171" spans="2:23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</row>
    <row r="172" spans="2:23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</row>
  </sheetData>
  <sheetProtection/>
  <mergeCells count="2">
    <mergeCell ref="A2:D2"/>
    <mergeCell ref="A1:H1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zoomScalePageLayoutView="0" workbookViewId="0" topLeftCell="A121">
      <selection activeCell="A1" sqref="A1:H1"/>
    </sheetView>
  </sheetViews>
  <sheetFormatPr defaultColWidth="9.140625" defaultRowHeight="15"/>
  <cols>
    <col min="1" max="1" width="105.140625" style="17" customWidth="1"/>
    <col min="2" max="2" width="9.140625" style="17" customWidth="1"/>
    <col min="3" max="3" width="17.140625" style="17" customWidth="1"/>
    <col min="4" max="4" width="16.8515625" style="17" customWidth="1"/>
    <col min="5" max="5" width="9.140625" style="17" customWidth="1"/>
    <col min="6" max="6" width="10.8515625" style="17" bestFit="1" customWidth="1"/>
    <col min="7" max="16384" width="9.140625" style="17" customWidth="1"/>
  </cols>
  <sheetData>
    <row r="1" spans="1:10" ht="20.25" customHeight="1">
      <c r="A1" s="292" t="s">
        <v>473</v>
      </c>
      <c r="B1" s="293"/>
      <c r="C1" s="293"/>
      <c r="D1" s="293"/>
      <c r="E1" s="293"/>
      <c r="F1" s="293"/>
      <c r="G1" s="294"/>
      <c r="H1" s="295"/>
      <c r="I1" s="8"/>
      <c r="J1" s="158"/>
    </row>
    <row r="2" spans="1:4" ht="19.5" customHeight="1">
      <c r="A2" s="296" t="s">
        <v>458</v>
      </c>
      <c r="B2" s="293"/>
      <c r="C2" s="293"/>
      <c r="D2" s="293"/>
    </row>
    <row r="3" spans="1:4" ht="14.25">
      <c r="A3" s="128"/>
      <c r="D3" s="17" t="s">
        <v>90</v>
      </c>
    </row>
    <row r="4" ht="14.25">
      <c r="A4" s="19" t="s">
        <v>74</v>
      </c>
    </row>
    <row r="5" spans="1:4" ht="28.5">
      <c r="A5" s="164" t="s">
        <v>119</v>
      </c>
      <c r="B5" s="129" t="s">
        <v>120</v>
      </c>
      <c r="C5" s="129" t="s">
        <v>76</v>
      </c>
      <c r="D5" s="129" t="s">
        <v>99</v>
      </c>
    </row>
    <row r="6" spans="1:4" ht="14.25">
      <c r="A6" s="130" t="s">
        <v>121</v>
      </c>
      <c r="B6" s="131" t="s">
        <v>122</v>
      </c>
      <c r="C6" s="20">
        <f>SUM('5.sz.önk.egysz.kiad.'!C6+'6.sz.hiv.egysz.kiad.'!C6+'7.sz.ovi egysz.kiad.'!C6)</f>
        <v>246014326</v>
      </c>
      <c r="D6" s="20">
        <f>SUM('5.sz.önk.egysz.kiad.'!D6+'6.sz.hiv.egysz.kiad.'!D6+'7.sz.ovi egysz.kiad.'!D6)</f>
        <v>219509226</v>
      </c>
    </row>
    <row r="7" spans="1:4" ht="14.25">
      <c r="A7" s="130" t="s">
        <v>123</v>
      </c>
      <c r="B7" s="132" t="s">
        <v>124</v>
      </c>
      <c r="C7" s="20">
        <f>SUM('5.sz.önk.egysz.kiad.'!C7+'6.sz.hiv.egysz.kiad.'!C7+'7.sz.ovi egysz.kiad.'!C7)</f>
        <v>0</v>
      </c>
      <c r="D7" s="20">
        <f>SUM('5.sz.önk.egysz.kiad.'!D7+'6.sz.hiv.egysz.kiad.'!D7+'7.sz.ovi egysz.kiad.'!D7)</f>
        <v>0</v>
      </c>
    </row>
    <row r="8" spans="1:4" ht="14.25">
      <c r="A8" s="130" t="s">
        <v>125</v>
      </c>
      <c r="B8" s="132" t="s">
        <v>126</v>
      </c>
      <c r="C8" s="20">
        <f>SUM('5.sz.önk.egysz.kiad.'!C8+'6.sz.hiv.egysz.kiad.'!C8+'7.sz.ovi egysz.kiad.'!C8)</f>
        <v>1500000</v>
      </c>
      <c r="D8" s="20">
        <f>SUM('5.sz.önk.egysz.kiad.'!D8+'6.sz.hiv.egysz.kiad.'!D8+'7.sz.ovi egysz.kiad.'!D8)</f>
        <v>21949975</v>
      </c>
    </row>
    <row r="9" spans="1:4" ht="14.25">
      <c r="A9" s="133" t="s">
        <v>127</v>
      </c>
      <c r="B9" s="132" t="s">
        <v>128</v>
      </c>
      <c r="C9" s="20">
        <f>SUM('5.sz.önk.egysz.kiad.'!C9+'6.sz.hiv.egysz.kiad.'!C9+'7.sz.ovi egysz.kiad.'!C9)</f>
        <v>1050000</v>
      </c>
      <c r="D9" s="20">
        <f>SUM('5.sz.önk.egysz.kiad.'!D9+'6.sz.hiv.egysz.kiad.'!D9+'7.sz.ovi egysz.kiad.'!D9)</f>
        <v>8140263</v>
      </c>
    </row>
    <row r="10" spans="1:4" ht="14.25">
      <c r="A10" s="133" t="s">
        <v>129</v>
      </c>
      <c r="B10" s="132" t="s">
        <v>130</v>
      </c>
      <c r="C10" s="20">
        <f>SUM('5.sz.önk.egysz.kiad.'!C10+'6.sz.hiv.egysz.kiad.'!C10+'7.sz.ovi egysz.kiad.'!C10)</f>
        <v>0</v>
      </c>
      <c r="D10" s="20">
        <f>SUM('5.sz.önk.egysz.kiad.'!D10+'6.sz.hiv.egysz.kiad.'!D10+'7.sz.ovi egysz.kiad.'!D10)</f>
        <v>0</v>
      </c>
    </row>
    <row r="11" spans="1:4" ht="14.25">
      <c r="A11" s="133" t="s">
        <v>131</v>
      </c>
      <c r="B11" s="132" t="s">
        <v>132</v>
      </c>
      <c r="C11" s="20">
        <f>SUM('5.sz.önk.egysz.kiad.'!C11+'6.sz.hiv.egysz.kiad.'!C11+'7.sz.ovi egysz.kiad.'!C11)</f>
        <v>5880412</v>
      </c>
      <c r="D11" s="20">
        <f>SUM('5.sz.önk.egysz.kiad.'!D11+'6.sz.hiv.egysz.kiad.'!D11+'7.sz.ovi egysz.kiad.'!D11)</f>
        <v>7458975</v>
      </c>
    </row>
    <row r="12" spans="1:4" ht="14.25">
      <c r="A12" s="133" t="s">
        <v>133</v>
      </c>
      <c r="B12" s="132" t="s">
        <v>134</v>
      </c>
      <c r="C12" s="20">
        <f>SUM('5.sz.önk.egysz.kiad.'!C12+'6.sz.hiv.egysz.kiad.'!C12+'7.sz.ovi egysz.kiad.'!C12)</f>
        <v>12367711</v>
      </c>
      <c r="D12" s="20">
        <f>SUM('5.sz.önk.egysz.kiad.'!D12+'6.sz.hiv.egysz.kiad.'!D12+'7.sz.ovi egysz.kiad.'!D12)</f>
        <v>12169655</v>
      </c>
    </row>
    <row r="13" spans="1:4" ht="14.25">
      <c r="A13" s="133" t="s">
        <v>135</v>
      </c>
      <c r="B13" s="132" t="s">
        <v>136</v>
      </c>
      <c r="C13" s="20">
        <f>SUM('5.sz.önk.egysz.kiad.'!C13+'6.sz.hiv.egysz.kiad.'!C13+'7.sz.ovi egysz.kiad.'!C13)</f>
        <v>150000</v>
      </c>
      <c r="D13" s="20">
        <f>SUM('5.sz.önk.egysz.kiad.'!D13+'6.sz.hiv.egysz.kiad.'!D13+'7.sz.ovi egysz.kiad.'!D13)</f>
        <v>154600</v>
      </c>
    </row>
    <row r="14" spans="1:4" ht="14.25">
      <c r="A14" s="134" t="s">
        <v>137</v>
      </c>
      <c r="B14" s="132" t="s">
        <v>138</v>
      </c>
      <c r="C14" s="20">
        <f>SUM('5.sz.önk.egysz.kiad.'!C14+'6.sz.hiv.egysz.kiad.'!C14+'7.sz.ovi egysz.kiad.'!C14)</f>
        <v>2184000</v>
      </c>
      <c r="D14" s="20">
        <f>SUM('5.sz.önk.egysz.kiad.'!D14+'6.sz.hiv.egysz.kiad.'!D14+'7.sz.ovi egysz.kiad.'!D14)</f>
        <v>2348547</v>
      </c>
    </row>
    <row r="15" spans="1:4" ht="14.25">
      <c r="A15" s="134" t="s">
        <v>139</v>
      </c>
      <c r="B15" s="132" t="s">
        <v>140</v>
      </c>
      <c r="C15" s="20">
        <f>SUM('5.sz.önk.egysz.kiad.'!C15+'6.sz.hiv.egysz.kiad.'!C15+'7.sz.ovi egysz.kiad.'!C15)</f>
        <v>2850000</v>
      </c>
      <c r="D15" s="20">
        <f>SUM('5.sz.önk.egysz.kiad.'!D15+'6.sz.hiv.egysz.kiad.'!D15+'7.sz.ovi egysz.kiad.'!D15)</f>
        <v>493650</v>
      </c>
    </row>
    <row r="16" spans="1:4" ht="14.25">
      <c r="A16" s="134" t="s">
        <v>141</v>
      </c>
      <c r="B16" s="132" t="s">
        <v>142</v>
      </c>
      <c r="C16" s="20">
        <f>SUM('5.sz.önk.egysz.kiad.'!C16+'6.sz.hiv.egysz.kiad.'!C16+'7.sz.ovi egysz.kiad.'!C16)</f>
        <v>0</v>
      </c>
      <c r="D16" s="20">
        <f>SUM('5.sz.önk.egysz.kiad.'!D16+'6.sz.hiv.egysz.kiad.'!D16+'7.sz.ovi egysz.kiad.'!D16)</f>
        <v>1485700</v>
      </c>
    </row>
    <row r="17" spans="1:4" ht="14.25">
      <c r="A17" s="134" t="s">
        <v>143</v>
      </c>
      <c r="B17" s="132" t="s">
        <v>144</v>
      </c>
      <c r="C17" s="20">
        <f>SUM('5.sz.önk.egysz.kiad.'!C17+'6.sz.hiv.egysz.kiad.'!C17+'7.sz.ovi egysz.kiad.'!C17)</f>
        <v>0</v>
      </c>
      <c r="D17" s="20">
        <f>SUM('5.sz.önk.egysz.kiad.'!D17+'6.sz.hiv.egysz.kiad.'!D17+'7.sz.ovi egysz.kiad.'!D17)</f>
        <v>0</v>
      </c>
    </row>
    <row r="18" spans="1:4" ht="14.25">
      <c r="A18" s="134" t="s">
        <v>428</v>
      </c>
      <c r="B18" s="132" t="s">
        <v>145</v>
      </c>
      <c r="C18" s="20">
        <f>SUM('5.sz.önk.egysz.kiad.'!C18+'6.sz.hiv.egysz.kiad.'!C18+'7.sz.ovi egysz.kiad.'!C18)</f>
        <v>0</v>
      </c>
      <c r="D18" s="20">
        <f>SUM('5.sz.önk.egysz.kiad.'!D18+'6.sz.hiv.egysz.kiad.'!D18+'7.sz.ovi egysz.kiad.'!D18)</f>
        <v>11067910</v>
      </c>
    </row>
    <row r="19" spans="1:4" s="197" customFormat="1" ht="14.25">
      <c r="A19" s="23" t="s">
        <v>407</v>
      </c>
      <c r="B19" s="24" t="s">
        <v>146</v>
      </c>
      <c r="C19" s="27">
        <f>SUM('5.sz.önk.egysz.kiad.'!C19+'6.sz.hiv.egysz.kiad.'!C19+'7.sz.ovi egysz.kiad.'!C19)</f>
        <v>271996449</v>
      </c>
      <c r="D19" s="27">
        <f>SUM('5.sz.önk.egysz.kiad.'!D19+'6.sz.hiv.egysz.kiad.'!D19+'7.sz.ovi egysz.kiad.'!D19)</f>
        <v>284778501</v>
      </c>
    </row>
    <row r="20" spans="1:4" ht="14.25">
      <c r="A20" s="134" t="s">
        <v>147</v>
      </c>
      <c r="B20" s="132" t="s">
        <v>148</v>
      </c>
      <c r="C20" s="20">
        <f>SUM('5.sz.önk.egysz.kiad.'!C20+'6.sz.hiv.egysz.kiad.'!C20+'7.sz.ovi egysz.kiad.'!C20)</f>
        <v>17008600</v>
      </c>
      <c r="D20" s="20">
        <f>SUM('5.sz.önk.egysz.kiad.'!D20+'6.sz.hiv.egysz.kiad.'!D20+'7.sz.ovi egysz.kiad.'!D20)</f>
        <v>19482342</v>
      </c>
    </row>
    <row r="21" spans="1:4" ht="14.25">
      <c r="A21" s="134" t="s">
        <v>149</v>
      </c>
      <c r="B21" s="132" t="s">
        <v>150</v>
      </c>
      <c r="C21" s="20">
        <f>SUM('5.sz.önk.egysz.kiad.'!C21+'6.sz.hiv.egysz.kiad.'!C21+'7.sz.ovi egysz.kiad.'!C21)</f>
        <v>9176000</v>
      </c>
      <c r="D21" s="20">
        <f>SUM('5.sz.önk.egysz.kiad.'!D21+'6.sz.hiv.egysz.kiad.'!D21+'7.sz.ovi egysz.kiad.'!D21)</f>
        <v>10316513</v>
      </c>
    </row>
    <row r="22" spans="1:4" ht="14.25">
      <c r="A22" s="135" t="s">
        <v>151</v>
      </c>
      <c r="B22" s="132" t="s">
        <v>152</v>
      </c>
      <c r="C22" s="20">
        <f>SUM('5.sz.önk.egysz.kiad.'!C22+'6.sz.hiv.egysz.kiad.'!C22+'7.sz.ovi egysz.kiad.'!C22)</f>
        <v>0</v>
      </c>
      <c r="D22" s="20">
        <f>SUM('5.sz.önk.egysz.kiad.'!D22+'6.sz.hiv.egysz.kiad.'!D22+'7.sz.ovi egysz.kiad.'!D22)</f>
        <v>2852259</v>
      </c>
    </row>
    <row r="23" spans="1:4" s="197" customFormat="1" ht="14.25">
      <c r="A23" s="26" t="s">
        <v>408</v>
      </c>
      <c r="B23" s="24" t="s">
        <v>153</v>
      </c>
      <c r="C23" s="27">
        <f>SUM('5.sz.önk.egysz.kiad.'!C23+'6.sz.hiv.egysz.kiad.'!C23+'7.sz.ovi egysz.kiad.'!C23)</f>
        <v>26184600</v>
      </c>
      <c r="D23" s="27">
        <f>SUM('5.sz.önk.egysz.kiad.'!D23+'6.sz.hiv.egysz.kiad.'!D23+'7.sz.ovi egysz.kiad.'!D23)</f>
        <v>32651114</v>
      </c>
    </row>
    <row r="24" spans="1:4" s="197" customFormat="1" ht="14.25">
      <c r="A24" s="23" t="s">
        <v>2</v>
      </c>
      <c r="B24" s="24" t="s">
        <v>154</v>
      </c>
      <c r="C24" s="27">
        <f>SUM('5.sz.önk.egysz.kiad.'!C24+'6.sz.hiv.egysz.kiad.'!C24+'7.sz.ovi egysz.kiad.'!C24)</f>
        <v>298181049</v>
      </c>
      <c r="D24" s="27">
        <f>SUM('5.sz.önk.egysz.kiad.'!D24+'6.sz.hiv.egysz.kiad.'!D24+'7.sz.ovi egysz.kiad.'!D24)</f>
        <v>317429615</v>
      </c>
    </row>
    <row r="25" spans="1:4" s="197" customFormat="1" ht="14.25">
      <c r="A25" s="26" t="s">
        <v>429</v>
      </c>
      <c r="B25" s="24" t="s">
        <v>155</v>
      </c>
      <c r="C25" s="27">
        <f>SUM('5.sz.önk.egysz.kiad.'!C25+'6.sz.hiv.egysz.kiad.'!C25+'7.sz.ovi egysz.kiad.'!C25)</f>
        <v>64536874</v>
      </c>
      <c r="D25" s="27">
        <f>SUM('5.sz.önk.egysz.kiad.'!D25+'6.sz.hiv.egysz.kiad.'!D25+'7.sz.ovi egysz.kiad.'!D25)</f>
        <v>67491019</v>
      </c>
    </row>
    <row r="26" spans="1:4" ht="14.25">
      <c r="A26" s="134" t="s">
        <v>156</v>
      </c>
      <c r="B26" s="132" t="s">
        <v>157</v>
      </c>
      <c r="C26" s="20">
        <f>SUM('5.sz.önk.egysz.kiad.'!C26+'6.sz.hiv.egysz.kiad.'!C26+'7.sz.ovi egysz.kiad.'!C26)</f>
        <v>4160000</v>
      </c>
      <c r="D26" s="20">
        <f>SUM('5.sz.önk.egysz.kiad.'!D26+'6.sz.hiv.egysz.kiad.'!D26+'7.sz.ovi egysz.kiad.'!D26)</f>
        <v>3560000</v>
      </c>
    </row>
    <row r="27" spans="1:4" ht="14.25">
      <c r="A27" s="134" t="s">
        <v>158</v>
      </c>
      <c r="B27" s="132" t="s">
        <v>159</v>
      </c>
      <c r="C27" s="20">
        <f>SUM('5.sz.önk.egysz.kiad.'!C27+'6.sz.hiv.egysz.kiad.'!C27+'7.sz.ovi egysz.kiad.'!C27)</f>
        <v>41054884</v>
      </c>
      <c r="D27" s="20">
        <f>SUM('5.sz.önk.egysz.kiad.'!D27+'6.sz.hiv.egysz.kiad.'!D27+'7.sz.ovi egysz.kiad.'!D27)</f>
        <v>58983884</v>
      </c>
    </row>
    <row r="28" spans="1:4" ht="14.25">
      <c r="A28" s="134" t="s">
        <v>160</v>
      </c>
      <c r="B28" s="132" t="s">
        <v>161</v>
      </c>
      <c r="C28" s="20">
        <f>SUM('5.sz.önk.egysz.kiad.'!C28+'6.sz.hiv.egysz.kiad.'!C28+'7.sz.ovi egysz.kiad.'!C28)</f>
        <v>0</v>
      </c>
      <c r="D28" s="20">
        <f>SUM('5.sz.önk.egysz.kiad.'!D28+'6.sz.hiv.egysz.kiad.'!D28+'7.sz.ovi egysz.kiad.'!D28)</f>
        <v>0</v>
      </c>
    </row>
    <row r="29" spans="1:4" s="197" customFormat="1" ht="14.25">
      <c r="A29" s="26" t="s">
        <v>409</v>
      </c>
      <c r="B29" s="24" t="s">
        <v>162</v>
      </c>
      <c r="C29" s="27">
        <f>SUM('5.sz.önk.egysz.kiad.'!C29+'6.sz.hiv.egysz.kiad.'!C29+'7.sz.ovi egysz.kiad.'!C29)</f>
        <v>45214884</v>
      </c>
      <c r="D29" s="27">
        <f>SUM('5.sz.önk.egysz.kiad.'!D29+'6.sz.hiv.egysz.kiad.'!D29+'7.sz.ovi egysz.kiad.'!D29)</f>
        <v>62543884</v>
      </c>
    </row>
    <row r="30" spans="1:4" ht="14.25">
      <c r="A30" s="134" t="s">
        <v>163</v>
      </c>
      <c r="B30" s="132" t="s">
        <v>164</v>
      </c>
      <c r="C30" s="20">
        <f>SUM('5.sz.önk.egysz.kiad.'!C30+'6.sz.hiv.egysz.kiad.'!C30+'7.sz.ovi egysz.kiad.'!C30)</f>
        <v>2840000</v>
      </c>
      <c r="D30" s="20">
        <f>SUM('5.sz.önk.egysz.kiad.'!D30+'6.sz.hiv.egysz.kiad.'!D30+'7.sz.ovi egysz.kiad.'!D30)</f>
        <v>5040000</v>
      </c>
    </row>
    <row r="31" spans="1:4" ht="14.25">
      <c r="A31" s="134" t="s">
        <v>165</v>
      </c>
      <c r="B31" s="132" t="s">
        <v>166</v>
      </c>
      <c r="C31" s="20">
        <f>SUM('5.sz.önk.egysz.kiad.'!C31+'6.sz.hiv.egysz.kiad.'!C31+'7.sz.ovi egysz.kiad.'!C31)</f>
        <v>3690000</v>
      </c>
      <c r="D31" s="20">
        <f>SUM('5.sz.önk.egysz.kiad.'!D31+'6.sz.hiv.egysz.kiad.'!D31+'7.sz.ovi egysz.kiad.'!D31)</f>
        <v>4690000</v>
      </c>
    </row>
    <row r="32" spans="1:4" s="197" customFormat="1" ht="15" customHeight="1">
      <c r="A32" s="26" t="s">
        <v>3</v>
      </c>
      <c r="B32" s="24" t="s">
        <v>167</v>
      </c>
      <c r="C32" s="27">
        <f>SUM('5.sz.önk.egysz.kiad.'!C32+'6.sz.hiv.egysz.kiad.'!C32+'7.sz.ovi egysz.kiad.'!C32)</f>
        <v>6530000</v>
      </c>
      <c r="D32" s="27">
        <f>SUM('5.sz.önk.egysz.kiad.'!D32+'6.sz.hiv.egysz.kiad.'!D32+'7.sz.ovi egysz.kiad.'!D32)</f>
        <v>9730000</v>
      </c>
    </row>
    <row r="33" spans="1:4" ht="14.25">
      <c r="A33" s="134" t="s">
        <v>168</v>
      </c>
      <c r="B33" s="132" t="s">
        <v>169</v>
      </c>
      <c r="C33" s="20">
        <f>SUM('5.sz.önk.egysz.kiad.'!C33+'6.sz.hiv.egysz.kiad.'!C33+'7.sz.ovi egysz.kiad.'!C33)</f>
        <v>32226494</v>
      </c>
      <c r="D33" s="20">
        <f>SUM('5.sz.önk.egysz.kiad.'!D33+'6.sz.hiv.egysz.kiad.'!D33+'7.sz.ovi egysz.kiad.'!D33)</f>
        <v>32726494</v>
      </c>
    </row>
    <row r="34" spans="1:4" ht="14.25">
      <c r="A34" s="134" t="s">
        <v>170</v>
      </c>
      <c r="B34" s="132" t="s">
        <v>171</v>
      </c>
      <c r="C34" s="20">
        <f>SUM('5.sz.önk.egysz.kiad.'!C34+'6.sz.hiv.egysz.kiad.'!C34+'7.sz.ovi egysz.kiad.'!C34)</f>
        <v>0</v>
      </c>
      <c r="D34" s="20">
        <f>SUM('5.sz.önk.egysz.kiad.'!D34+'6.sz.hiv.egysz.kiad.'!D34+'7.sz.ovi egysz.kiad.'!D34)</f>
        <v>0</v>
      </c>
    </row>
    <row r="35" spans="1:4" ht="14.25">
      <c r="A35" s="134" t="s">
        <v>430</v>
      </c>
      <c r="B35" s="132" t="s">
        <v>172</v>
      </c>
      <c r="C35" s="20">
        <f>SUM('5.sz.önk.egysz.kiad.'!C35+'6.sz.hiv.egysz.kiad.'!C35+'7.sz.ovi egysz.kiad.'!C35)</f>
        <v>4470000</v>
      </c>
      <c r="D35" s="20">
        <f>SUM('5.sz.önk.egysz.kiad.'!D35+'6.sz.hiv.egysz.kiad.'!D35+'7.sz.ovi egysz.kiad.'!D35)</f>
        <v>6381000</v>
      </c>
    </row>
    <row r="36" spans="1:4" ht="14.25">
      <c r="A36" s="134" t="s">
        <v>173</v>
      </c>
      <c r="B36" s="132" t="s">
        <v>174</v>
      </c>
      <c r="C36" s="20">
        <f>SUM('5.sz.önk.egysz.kiad.'!C36+'6.sz.hiv.egysz.kiad.'!C36+'7.sz.ovi egysz.kiad.'!C36)</f>
        <v>25895819</v>
      </c>
      <c r="D36" s="20">
        <f>SUM('5.sz.önk.egysz.kiad.'!D36+'6.sz.hiv.egysz.kiad.'!D36+'7.sz.ovi egysz.kiad.'!D36)</f>
        <v>20295819</v>
      </c>
    </row>
    <row r="37" spans="1:4" ht="14.25">
      <c r="A37" s="136" t="s">
        <v>431</v>
      </c>
      <c r="B37" s="132" t="s">
        <v>175</v>
      </c>
      <c r="C37" s="20">
        <f>SUM('5.sz.önk.egysz.kiad.'!C37+'6.sz.hiv.egysz.kiad.'!C37+'7.sz.ovi egysz.kiad.'!C37)</f>
        <v>900000</v>
      </c>
      <c r="D37" s="20">
        <f>SUM('5.sz.önk.egysz.kiad.'!D37+'6.sz.hiv.egysz.kiad.'!D37+'7.sz.ovi egysz.kiad.'!D37)</f>
        <v>900000</v>
      </c>
    </row>
    <row r="38" spans="1:4" ht="14.25">
      <c r="A38" s="135" t="s">
        <v>176</v>
      </c>
      <c r="B38" s="132" t="s">
        <v>177</v>
      </c>
      <c r="C38" s="20">
        <f>SUM('5.sz.önk.egysz.kiad.'!C38+'6.sz.hiv.egysz.kiad.'!C38+'7.sz.ovi egysz.kiad.'!C38)</f>
        <v>8375000</v>
      </c>
      <c r="D38" s="20">
        <f>SUM('5.sz.önk.egysz.kiad.'!D38+'6.sz.hiv.egysz.kiad.'!D38+'7.sz.ovi egysz.kiad.'!D38)</f>
        <v>10315000</v>
      </c>
    </row>
    <row r="39" spans="1:4" ht="14.25">
      <c r="A39" s="134" t="s">
        <v>432</v>
      </c>
      <c r="B39" s="132" t="s">
        <v>178</v>
      </c>
      <c r="C39" s="20">
        <f>SUM('5.sz.önk.egysz.kiad.'!C39+'6.sz.hiv.egysz.kiad.'!C39+'7.sz.ovi egysz.kiad.'!C39)</f>
        <v>35424000</v>
      </c>
      <c r="D39" s="20">
        <f>SUM('5.sz.önk.egysz.kiad.'!D39+'6.sz.hiv.egysz.kiad.'!D39+'7.sz.ovi egysz.kiad.'!D39)</f>
        <v>60631347</v>
      </c>
    </row>
    <row r="40" spans="1:4" s="197" customFormat="1" ht="14.25">
      <c r="A40" s="26" t="s">
        <v>410</v>
      </c>
      <c r="B40" s="24" t="s">
        <v>179</v>
      </c>
      <c r="C40" s="27">
        <f>SUM('5.sz.önk.egysz.kiad.'!C40+'6.sz.hiv.egysz.kiad.'!C40+'7.sz.ovi egysz.kiad.'!C40)</f>
        <v>107291313</v>
      </c>
      <c r="D40" s="27">
        <f>SUM('5.sz.önk.egysz.kiad.'!D40+'6.sz.hiv.egysz.kiad.'!D40+'7.sz.ovi egysz.kiad.'!D40)</f>
        <v>131249660</v>
      </c>
    </row>
    <row r="41" spans="1:4" ht="14.25">
      <c r="A41" s="134" t="s">
        <v>180</v>
      </c>
      <c r="B41" s="132" t="s">
        <v>181</v>
      </c>
      <c r="C41" s="20">
        <f>SUM('5.sz.önk.egysz.kiad.'!C41+'6.sz.hiv.egysz.kiad.'!C41+'7.sz.ovi egysz.kiad.'!C41)</f>
        <v>900000</v>
      </c>
      <c r="D41" s="20">
        <f>SUM('5.sz.önk.egysz.kiad.'!D41+'6.sz.hiv.egysz.kiad.'!D41+'7.sz.ovi egysz.kiad.'!D41)</f>
        <v>1010000</v>
      </c>
    </row>
    <row r="42" spans="1:4" ht="14.25">
      <c r="A42" s="134" t="s">
        <v>182</v>
      </c>
      <c r="B42" s="132" t="s">
        <v>183</v>
      </c>
      <c r="C42" s="20">
        <f>SUM('5.sz.önk.egysz.kiad.'!C42+'6.sz.hiv.egysz.kiad.'!C42+'7.sz.ovi egysz.kiad.'!C42)</f>
        <v>2500000</v>
      </c>
      <c r="D42" s="20">
        <f>SUM('5.sz.önk.egysz.kiad.'!D42+'6.sz.hiv.egysz.kiad.'!D42+'7.sz.ovi egysz.kiad.'!D42)</f>
        <v>3300000</v>
      </c>
    </row>
    <row r="43" spans="1:4" s="197" customFormat="1" ht="14.25">
      <c r="A43" s="26" t="s">
        <v>411</v>
      </c>
      <c r="B43" s="24" t="s">
        <v>184</v>
      </c>
      <c r="C43" s="27">
        <f>SUM('5.sz.önk.egysz.kiad.'!C43+'6.sz.hiv.egysz.kiad.'!C43+'7.sz.ovi egysz.kiad.'!C43)</f>
        <v>3400000</v>
      </c>
      <c r="D43" s="27">
        <f>SUM('5.sz.önk.egysz.kiad.'!D43+'6.sz.hiv.egysz.kiad.'!D43+'7.sz.ovi egysz.kiad.'!D43)</f>
        <v>4310000</v>
      </c>
    </row>
    <row r="44" spans="1:4" ht="14.25">
      <c r="A44" s="134" t="s">
        <v>185</v>
      </c>
      <c r="B44" s="132" t="s">
        <v>186</v>
      </c>
      <c r="C44" s="20">
        <f>SUM('5.sz.önk.egysz.kiad.'!C44+'6.sz.hiv.egysz.kiad.'!C44+'7.sz.ovi egysz.kiad.'!C44)</f>
        <v>35217900</v>
      </c>
      <c r="D44" s="20">
        <f>SUM('5.sz.önk.egysz.kiad.'!D44+'6.sz.hiv.egysz.kiad.'!D44+'7.sz.ovi egysz.kiad.'!D44)</f>
        <v>37858381</v>
      </c>
    </row>
    <row r="45" spans="1:4" ht="14.25">
      <c r="A45" s="134" t="s">
        <v>187</v>
      </c>
      <c r="B45" s="132" t="s">
        <v>188</v>
      </c>
      <c r="C45" s="20">
        <f>SUM('5.sz.önk.egysz.kiad.'!C45+'6.sz.hiv.egysz.kiad.'!C45+'7.sz.ovi egysz.kiad.'!C45)</f>
        <v>0</v>
      </c>
      <c r="D45" s="20">
        <f>SUM('5.sz.önk.egysz.kiad.'!D45+'6.sz.hiv.egysz.kiad.'!D45+'7.sz.ovi egysz.kiad.'!D45)</f>
        <v>12405519</v>
      </c>
    </row>
    <row r="46" spans="1:4" ht="14.25">
      <c r="A46" s="134" t="s">
        <v>433</v>
      </c>
      <c r="B46" s="132" t="s">
        <v>189</v>
      </c>
      <c r="C46" s="20">
        <f>SUM('5.sz.önk.egysz.kiad.'!C46+'6.sz.hiv.egysz.kiad.'!C46+'7.sz.ovi egysz.kiad.'!C46)</f>
        <v>5905666</v>
      </c>
      <c r="D46" s="20">
        <f>SUM('5.sz.önk.egysz.kiad.'!D46+'6.sz.hiv.egysz.kiad.'!D46+'7.sz.ovi egysz.kiad.'!D46)</f>
        <v>5905666</v>
      </c>
    </row>
    <row r="47" spans="1:4" ht="14.25">
      <c r="A47" s="134" t="s">
        <v>434</v>
      </c>
      <c r="B47" s="132" t="s">
        <v>190</v>
      </c>
      <c r="C47" s="20">
        <f>SUM('5.sz.önk.egysz.kiad.'!C47+'6.sz.hiv.egysz.kiad.'!C47+'7.sz.ovi egysz.kiad.'!C47)</f>
        <v>0</v>
      </c>
      <c r="D47" s="20">
        <f>SUM('5.sz.önk.egysz.kiad.'!D47+'6.sz.hiv.egysz.kiad.'!D47+'7.sz.ovi egysz.kiad.'!D47)</f>
        <v>0</v>
      </c>
    </row>
    <row r="48" spans="1:4" ht="14.25">
      <c r="A48" s="134" t="s">
        <v>191</v>
      </c>
      <c r="B48" s="132" t="s">
        <v>192</v>
      </c>
      <c r="C48" s="20">
        <f>SUM('5.sz.önk.egysz.kiad.'!C48+'6.sz.hiv.egysz.kiad.'!C48+'7.sz.ovi egysz.kiad.'!C48)</f>
        <v>4287116</v>
      </c>
      <c r="D48" s="20">
        <f>SUM('5.sz.önk.egysz.kiad.'!D48+'6.sz.hiv.egysz.kiad.'!D48+'7.sz.ovi egysz.kiad.'!D48)</f>
        <v>6317116</v>
      </c>
    </row>
    <row r="49" spans="1:4" s="197" customFormat="1" ht="14.25">
      <c r="A49" s="26" t="s">
        <v>412</v>
      </c>
      <c r="B49" s="24" t="s">
        <v>193</v>
      </c>
      <c r="C49" s="27">
        <f>SUM('5.sz.önk.egysz.kiad.'!C49+'6.sz.hiv.egysz.kiad.'!C49+'7.sz.ovi egysz.kiad.'!C49)</f>
        <v>45410682</v>
      </c>
      <c r="D49" s="27">
        <f>SUM('5.sz.önk.egysz.kiad.'!D49+'6.sz.hiv.egysz.kiad.'!D49+'7.sz.ovi egysz.kiad.'!D49)</f>
        <v>62486682</v>
      </c>
    </row>
    <row r="50" spans="1:4" s="197" customFormat="1" ht="14.25">
      <c r="A50" s="26" t="s">
        <v>413</v>
      </c>
      <c r="B50" s="24" t="s">
        <v>194</v>
      </c>
      <c r="C50" s="27">
        <f>SUM('5.sz.önk.egysz.kiad.'!C50+'6.sz.hiv.egysz.kiad.'!C50+'7.sz.ovi egysz.kiad.'!C50)</f>
        <v>207846879</v>
      </c>
      <c r="D50" s="27">
        <f>SUM('5.sz.önk.egysz.kiad.'!D50+'6.sz.hiv.egysz.kiad.'!D50+'7.sz.ovi egysz.kiad.'!D50)</f>
        <v>270320226</v>
      </c>
    </row>
    <row r="51" spans="1:4" ht="14.25">
      <c r="A51" s="137" t="s">
        <v>195</v>
      </c>
      <c r="B51" s="132" t="s">
        <v>196</v>
      </c>
      <c r="C51" s="20">
        <f>SUM('5.sz.önk.egysz.kiad.'!C51+'6.sz.hiv.egysz.kiad.'!C51+'7.sz.ovi egysz.kiad.'!C51)</f>
        <v>0</v>
      </c>
      <c r="D51" s="20">
        <f>SUM('5.sz.önk.egysz.kiad.'!D51+'6.sz.hiv.egysz.kiad.'!D51+'7.sz.ovi egysz.kiad.'!D51)</f>
        <v>0</v>
      </c>
    </row>
    <row r="52" spans="1:4" ht="14.25">
      <c r="A52" s="137" t="s">
        <v>414</v>
      </c>
      <c r="B52" s="132" t="s">
        <v>197</v>
      </c>
      <c r="C52" s="20">
        <f>SUM('5.sz.önk.egysz.kiad.'!C52+'6.sz.hiv.egysz.kiad.'!C52+'7.sz.ovi egysz.kiad.'!C52)</f>
        <v>0</v>
      </c>
      <c r="D52" s="20">
        <f>SUM('5.sz.önk.egysz.kiad.'!D52+'6.sz.hiv.egysz.kiad.'!D52+'7.sz.ovi egysz.kiad.'!D52)</f>
        <v>602000</v>
      </c>
    </row>
    <row r="53" spans="1:4" ht="14.25">
      <c r="A53" s="138" t="s">
        <v>435</v>
      </c>
      <c r="B53" s="132" t="s">
        <v>198</v>
      </c>
      <c r="C53" s="20">
        <f>SUM('5.sz.önk.egysz.kiad.'!C53+'6.sz.hiv.egysz.kiad.'!C53+'7.sz.ovi egysz.kiad.'!C53)</f>
        <v>0</v>
      </c>
      <c r="D53" s="20">
        <f>SUM('5.sz.önk.egysz.kiad.'!D53+'6.sz.hiv.egysz.kiad.'!D53+'7.sz.ovi egysz.kiad.'!D53)</f>
        <v>0</v>
      </c>
    </row>
    <row r="54" spans="1:4" ht="14.25">
      <c r="A54" s="138" t="s">
        <v>436</v>
      </c>
      <c r="B54" s="132" t="s">
        <v>199</v>
      </c>
      <c r="C54" s="20">
        <f>SUM('5.sz.önk.egysz.kiad.'!C54+'6.sz.hiv.egysz.kiad.'!C54+'7.sz.ovi egysz.kiad.'!C54)</f>
        <v>0</v>
      </c>
      <c r="D54" s="20">
        <f>SUM('5.sz.önk.egysz.kiad.'!D54+'6.sz.hiv.egysz.kiad.'!D54+'7.sz.ovi egysz.kiad.'!D54)</f>
        <v>0</v>
      </c>
    </row>
    <row r="55" spans="1:4" ht="14.25">
      <c r="A55" s="138" t="s">
        <v>437</v>
      </c>
      <c r="B55" s="132" t="s">
        <v>200</v>
      </c>
      <c r="C55" s="20">
        <f>SUM('5.sz.önk.egysz.kiad.'!C55+'6.sz.hiv.egysz.kiad.'!C55+'7.sz.ovi egysz.kiad.'!C55)</f>
        <v>0</v>
      </c>
      <c r="D55" s="20">
        <f>SUM('5.sz.önk.egysz.kiad.'!D55+'6.sz.hiv.egysz.kiad.'!D55+'7.sz.ovi egysz.kiad.'!D55)</f>
        <v>0</v>
      </c>
    </row>
    <row r="56" spans="1:4" ht="14.25">
      <c r="A56" s="137" t="s">
        <v>438</v>
      </c>
      <c r="B56" s="132" t="s">
        <v>201</v>
      </c>
      <c r="C56" s="20">
        <f>SUM('5.sz.önk.egysz.kiad.'!C56+'6.sz.hiv.egysz.kiad.'!C56+'7.sz.ovi egysz.kiad.'!C56)</f>
        <v>0</v>
      </c>
      <c r="D56" s="20">
        <f>SUM('5.sz.önk.egysz.kiad.'!D56+'6.sz.hiv.egysz.kiad.'!D56+'7.sz.ovi egysz.kiad.'!D56)</f>
        <v>0</v>
      </c>
    </row>
    <row r="57" spans="1:4" ht="14.25">
      <c r="A57" s="137" t="s">
        <v>439</v>
      </c>
      <c r="B57" s="132" t="s">
        <v>202</v>
      </c>
      <c r="C57" s="20">
        <f>SUM('5.sz.önk.egysz.kiad.'!C57+'6.sz.hiv.egysz.kiad.'!C57+'7.sz.ovi egysz.kiad.'!C57)</f>
        <v>0</v>
      </c>
      <c r="D57" s="20">
        <f>SUM('5.sz.önk.egysz.kiad.'!D57+'6.sz.hiv.egysz.kiad.'!D57+'7.sz.ovi egysz.kiad.'!D57)</f>
        <v>0</v>
      </c>
    </row>
    <row r="58" spans="1:4" ht="14.25">
      <c r="A58" s="137" t="s">
        <v>440</v>
      </c>
      <c r="B58" s="132" t="s">
        <v>203</v>
      </c>
      <c r="C58" s="20">
        <f>SUM('5.sz.önk.egysz.kiad.'!C58+'6.sz.hiv.egysz.kiad.'!C58+'7.sz.ovi egysz.kiad.'!C58)</f>
        <v>34597000</v>
      </c>
      <c r="D58" s="20">
        <f>SUM('5.sz.önk.egysz.kiad.'!D58+'6.sz.hiv.egysz.kiad.'!D58+'7.sz.ovi egysz.kiad.'!D58)</f>
        <v>34597000</v>
      </c>
    </row>
    <row r="59" spans="1:4" s="197" customFormat="1" ht="14.25">
      <c r="A59" s="28" t="s">
        <v>415</v>
      </c>
      <c r="B59" s="24" t="s">
        <v>204</v>
      </c>
      <c r="C59" s="27">
        <f>SUM('5.sz.önk.egysz.kiad.'!C59+'6.sz.hiv.egysz.kiad.'!C59+'7.sz.ovi egysz.kiad.'!C59)</f>
        <v>34597000</v>
      </c>
      <c r="D59" s="27">
        <f>SUM('5.sz.önk.egysz.kiad.'!D59+'6.sz.hiv.egysz.kiad.'!D59+'7.sz.ovi egysz.kiad.'!D59)</f>
        <v>35199000</v>
      </c>
    </row>
    <row r="60" spans="1:4" ht="14.25">
      <c r="A60" s="139" t="s">
        <v>441</v>
      </c>
      <c r="B60" s="132" t="s">
        <v>205</v>
      </c>
      <c r="C60" s="20">
        <f>SUM('5.sz.önk.egysz.kiad.'!C60+'6.sz.hiv.egysz.kiad.'!C60+'7.sz.ovi egysz.kiad.'!C60)</f>
        <v>0</v>
      </c>
      <c r="D60" s="20">
        <f>SUM('5.sz.önk.egysz.kiad.'!D60+'6.sz.hiv.egysz.kiad.'!D60+'7.sz.ovi egysz.kiad.'!D60)</f>
        <v>0</v>
      </c>
    </row>
    <row r="61" spans="1:4" ht="14.25">
      <c r="A61" s="139" t="s">
        <v>206</v>
      </c>
      <c r="B61" s="132" t="s">
        <v>207</v>
      </c>
      <c r="C61" s="20">
        <f>SUM('5.sz.önk.egysz.kiad.'!C61+'6.sz.hiv.egysz.kiad.'!C61+'7.sz.ovi egysz.kiad.'!C61)</f>
        <v>0</v>
      </c>
      <c r="D61" s="20">
        <f>SUM('5.sz.önk.egysz.kiad.'!D61+'6.sz.hiv.egysz.kiad.'!D61+'7.sz.ovi egysz.kiad.'!D61)</f>
        <v>1452846</v>
      </c>
    </row>
    <row r="62" spans="1:4" ht="14.25">
      <c r="A62" s="139" t="s">
        <v>208</v>
      </c>
      <c r="B62" s="132" t="s">
        <v>209</v>
      </c>
      <c r="C62" s="20">
        <f>SUM('5.sz.önk.egysz.kiad.'!C62+'6.sz.hiv.egysz.kiad.'!C62+'7.sz.ovi egysz.kiad.'!C62)</f>
        <v>0</v>
      </c>
      <c r="D62" s="20">
        <f>SUM('5.sz.önk.egysz.kiad.'!D62+'6.sz.hiv.egysz.kiad.'!D62+'7.sz.ovi egysz.kiad.'!D62)</f>
        <v>0</v>
      </c>
    </row>
    <row r="63" spans="1:4" ht="14.25">
      <c r="A63" s="139" t="s">
        <v>416</v>
      </c>
      <c r="B63" s="132" t="s">
        <v>210</v>
      </c>
      <c r="C63" s="20">
        <f>SUM('5.sz.önk.egysz.kiad.'!C63+'6.sz.hiv.egysz.kiad.'!C63+'7.sz.ovi egysz.kiad.'!C63)</f>
        <v>0</v>
      </c>
      <c r="D63" s="20">
        <f>SUM('5.sz.önk.egysz.kiad.'!D63+'6.sz.hiv.egysz.kiad.'!D63+'7.sz.ovi egysz.kiad.'!D63)</f>
        <v>0</v>
      </c>
    </row>
    <row r="64" spans="1:4" ht="14.25">
      <c r="A64" s="139" t="s">
        <v>442</v>
      </c>
      <c r="B64" s="132" t="s">
        <v>211</v>
      </c>
      <c r="C64" s="20">
        <f>SUM('5.sz.önk.egysz.kiad.'!C64+'6.sz.hiv.egysz.kiad.'!C64+'7.sz.ovi egysz.kiad.'!C64)</f>
        <v>0</v>
      </c>
      <c r="D64" s="20">
        <f>SUM('5.sz.önk.egysz.kiad.'!D64+'6.sz.hiv.egysz.kiad.'!D64+'7.sz.ovi egysz.kiad.'!D64)</f>
        <v>0</v>
      </c>
    </row>
    <row r="65" spans="1:4" ht="14.25">
      <c r="A65" s="139" t="s">
        <v>417</v>
      </c>
      <c r="B65" s="132" t="s">
        <v>212</v>
      </c>
      <c r="C65" s="20">
        <f>SUM('5.sz.önk.egysz.kiad.'!C65+'6.sz.hiv.egysz.kiad.'!C65+'7.sz.ovi egysz.kiad.'!C65)</f>
        <v>0</v>
      </c>
      <c r="D65" s="20">
        <f>SUM('5.sz.önk.egysz.kiad.'!D65+'6.sz.hiv.egysz.kiad.'!D65+'7.sz.ovi egysz.kiad.'!D65)</f>
        <v>0</v>
      </c>
    </row>
    <row r="66" spans="1:4" ht="14.25">
      <c r="A66" s="139" t="s">
        <v>443</v>
      </c>
      <c r="B66" s="132" t="s">
        <v>213</v>
      </c>
      <c r="C66" s="20">
        <f>SUM('5.sz.önk.egysz.kiad.'!C66+'6.sz.hiv.egysz.kiad.'!C66+'7.sz.ovi egysz.kiad.'!C66)</f>
        <v>0</v>
      </c>
      <c r="D66" s="20">
        <f>SUM('5.sz.önk.egysz.kiad.'!D66+'6.sz.hiv.egysz.kiad.'!D66+'7.sz.ovi egysz.kiad.'!D66)</f>
        <v>0</v>
      </c>
    </row>
    <row r="67" spans="1:4" ht="14.25">
      <c r="A67" s="139" t="s">
        <v>444</v>
      </c>
      <c r="B67" s="132" t="s">
        <v>214</v>
      </c>
      <c r="C67" s="20">
        <f>SUM('5.sz.önk.egysz.kiad.'!C67+'6.sz.hiv.egysz.kiad.'!C67+'7.sz.ovi egysz.kiad.'!C67)</f>
        <v>0</v>
      </c>
      <c r="D67" s="20">
        <f>SUM('5.sz.önk.egysz.kiad.'!D67+'6.sz.hiv.egysz.kiad.'!D67+'7.sz.ovi egysz.kiad.'!D67)</f>
        <v>0</v>
      </c>
    </row>
    <row r="68" spans="1:4" ht="14.25">
      <c r="A68" s="139" t="s">
        <v>215</v>
      </c>
      <c r="B68" s="132" t="s">
        <v>216</v>
      </c>
      <c r="C68" s="20">
        <f>SUM('5.sz.önk.egysz.kiad.'!C68+'6.sz.hiv.egysz.kiad.'!C68+'7.sz.ovi egysz.kiad.'!C68)</f>
        <v>0</v>
      </c>
      <c r="D68" s="20">
        <f>SUM('5.sz.önk.egysz.kiad.'!D68+'6.sz.hiv.egysz.kiad.'!D68+'7.sz.ovi egysz.kiad.'!D68)</f>
        <v>0</v>
      </c>
    </row>
    <row r="69" spans="1:4" ht="14.25">
      <c r="A69" s="140" t="s">
        <v>217</v>
      </c>
      <c r="B69" s="132" t="s">
        <v>218</v>
      </c>
      <c r="C69" s="20">
        <f>SUM('5.sz.önk.egysz.kiad.'!C69+'6.sz.hiv.egysz.kiad.'!C69+'7.sz.ovi egysz.kiad.'!C69)</f>
        <v>0</v>
      </c>
      <c r="D69" s="20">
        <f>SUM('5.sz.önk.egysz.kiad.'!D69+'6.sz.hiv.egysz.kiad.'!D69+'7.sz.ovi egysz.kiad.'!D69)</f>
        <v>0</v>
      </c>
    </row>
    <row r="70" spans="1:4" ht="14.25">
      <c r="A70" s="139" t="s">
        <v>445</v>
      </c>
      <c r="B70" s="132" t="s">
        <v>219</v>
      </c>
      <c r="C70" s="20">
        <f>SUM('5.sz.önk.egysz.kiad.'!C70+'6.sz.hiv.egysz.kiad.'!C70+'7.sz.ovi egysz.kiad.'!C70)</f>
        <v>0</v>
      </c>
      <c r="D70" s="20">
        <f>SUM('5.sz.önk.egysz.kiad.'!D70+'6.sz.hiv.egysz.kiad.'!D70+'7.sz.ovi egysz.kiad.'!D70)</f>
        <v>0</v>
      </c>
    </row>
    <row r="71" spans="1:4" ht="14.25">
      <c r="A71" s="140" t="s">
        <v>466</v>
      </c>
      <c r="B71" s="132" t="s">
        <v>220</v>
      </c>
      <c r="C71" s="20">
        <f>SUM('5.sz.önk.egysz.kiad.'!C71+'6.sz.hiv.egysz.kiad.'!C71+'7.sz.ovi egysz.kiad.'!C71)</f>
        <v>32171660</v>
      </c>
      <c r="D71" s="20">
        <f>SUM('5.sz.önk.egysz.kiad.'!D71+'6.sz.hiv.egysz.kiad.'!D71+'7.sz.ovi egysz.kiad.'!D71)</f>
        <v>32171660</v>
      </c>
    </row>
    <row r="72" spans="1:4" ht="14.25">
      <c r="A72" s="140" t="s">
        <v>467</v>
      </c>
      <c r="B72" s="132" t="s">
        <v>456</v>
      </c>
      <c r="C72" s="20">
        <f>SUM('5.sz.önk.egysz.kiad.'!C72+'6.sz.hiv.egysz.kiad.'!C72+'7.sz.ovi egysz.kiad.'!C72)</f>
        <v>15006325</v>
      </c>
      <c r="D72" s="20">
        <f>SUM('5.sz.önk.egysz.kiad.'!D72+'6.sz.hiv.egysz.kiad.'!D72+'7.sz.ovi egysz.kiad.'!D72)</f>
        <v>3435797</v>
      </c>
    </row>
    <row r="73" spans="1:4" ht="14.25">
      <c r="A73" s="140" t="s">
        <v>72</v>
      </c>
      <c r="B73" s="132" t="s">
        <v>456</v>
      </c>
      <c r="C73" s="20">
        <f>SUM('5.sz.önk.egysz.kiad.'!C73+'6.sz.hiv.egysz.kiad.'!C73+'7.sz.ovi egysz.kiad.'!C73)</f>
        <v>0</v>
      </c>
      <c r="D73" s="20">
        <f>SUM('5.sz.önk.egysz.kiad.'!D73+'6.sz.hiv.egysz.kiad.'!D73+'7.sz.ovi egysz.kiad.'!D73)</f>
        <v>0</v>
      </c>
    </row>
    <row r="74" spans="1:4" s="197" customFormat="1" ht="14.25">
      <c r="A74" s="28" t="s">
        <v>418</v>
      </c>
      <c r="B74" s="24" t="s">
        <v>221</v>
      </c>
      <c r="C74" s="27">
        <f>SUM('5.sz.önk.egysz.kiad.'!C74+'6.sz.hiv.egysz.kiad.'!C74+'7.sz.ovi egysz.kiad.'!C74)</f>
        <v>47177985</v>
      </c>
      <c r="D74" s="27">
        <f>SUM('5.sz.önk.egysz.kiad.'!D74+'6.sz.hiv.egysz.kiad.'!D74+'7.sz.ovi egysz.kiad.'!D74)</f>
        <v>35607457</v>
      </c>
    </row>
    <row r="75" spans="1:4" ht="14.25">
      <c r="A75" s="141" t="s">
        <v>62</v>
      </c>
      <c r="B75" s="31"/>
      <c r="C75" s="20">
        <f>SUM('5.sz.önk.egysz.kiad.'!C75+'6.sz.hiv.egysz.kiad.'!C75+'7.sz.ovi egysz.kiad.'!C75)</f>
        <v>0</v>
      </c>
      <c r="D75" s="20">
        <f>SUM('5.sz.önk.egysz.kiad.'!D75+'6.sz.hiv.egysz.kiad.'!D75+'7.sz.ovi egysz.kiad.'!D75)</f>
        <v>0</v>
      </c>
    </row>
    <row r="76" spans="1:4" ht="14.25">
      <c r="A76" s="142" t="s">
        <v>222</v>
      </c>
      <c r="B76" s="132" t="s">
        <v>223</v>
      </c>
      <c r="C76" s="20">
        <f>SUM('5.sz.önk.egysz.kiad.'!C76+'6.sz.hiv.egysz.kiad.'!C76+'7.sz.ovi egysz.kiad.'!C76)</f>
        <v>0</v>
      </c>
      <c r="D76" s="20">
        <f>SUM('5.sz.önk.egysz.kiad.'!D76+'6.sz.hiv.egysz.kiad.'!D76+'7.sz.ovi egysz.kiad.'!D76)</f>
        <v>73215</v>
      </c>
    </row>
    <row r="77" spans="1:4" ht="14.25">
      <c r="A77" s="142" t="s">
        <v>446</v>
      </c>
      <c r="B77" s="132" t="s">
        <v>224</v>
      </c>
      <c r="C77" s="20">
        <f>SUM('5.sz.önk.egysz.kiad.'!C77+'6.sz.hiv.egysz.kiad.'!C77+'7.sz.ovi egysz.kiad.'!C77)</f>
        <v>281552878</v>
      </c>
      <c r="D77" s="20">
        <f>SUM('5.sz.önk.egysz.kiad.'!D77+'6.sz.hiv.egysz.kiad.'!D77+'7.sz.ovi egysz.kiad.'!D77)</f>
        <v>270552878</v>
      </c>
    </row>
    <row r="78" spans="1:4" ht="14.25">
      <c r="A78" s="142" t="s">
        <v>225</v>
      </c>
      <c r="B78" s="132" t="s">
        <v>226</v>
      </c>
      <c r="C78" s="20">
        <f>SUM('5.sz.önk.egysz.kiad.'!C78+'6.sz.hiv.egysz.kiad.'!C78+'7.sz.ovi egysz.kiad.'!C78)</f>
        <v>0</v>
      </c>
      <c r="D78" s="20">
        <f>SUM('5.sz.önk.egysz.kiad.'!D78+'6.sz.hiv.egysz.kiad.'!D78+'7.sz.ovi egysz.kiad.'!D78)</f>
        <v>0</v>
      </c>
    </row>
    <row r="79" spans="1:4" ht="14.25">
      <c r="A79" s="142" t="s">
        <v>227</v>
      </c>
      <c r="B79" s="132" t="s">
        <v>228</v>
      </c>
      <c r="C79" s="20">
        <f>SUM('5.sz.önk.egysz.kiad.'!C79+'6.sz.hiv.egysz.kiad.'!C79+'7.sz.ovi egysz.kiad.'!C79)</f>
        <v>5870000</v>
      </c>
      <c r="D79" s="20">
        <f>SUM('5.sz.önk.egysz.kiad.'!D79+'6.sz.hiv.egysz.kiad.'!D79+'7.sz.ovi egysz.kiad.'!D79)</f>
        <v>9864150</v>
      </c>
    </row>
    <row r="80" spans="1:4" ht="14.25">
      <c r="A80" s="135" t="s">
        <v>229</v>
      </c>
      <c r="B80" s="132" t="s">
        <v>230</v>
      </c>
      <c r="C80" s="20">
        <f>SUM('5.sz.önk.egysz.kiad.'!C80+'6.sz.hiv.egysz.kiad.'!C80+'7.sz.ovi egysz.kiad.'!C80)</f>
        <v>0</v>
      </c>
      <c r="D80" s="20">
        <f>SUM('5.sz.önk.egysz.kiad.'!D80+'6.sz.hiv.egysz.kiad.'!D80+'7.sz.ovi egysz.kiad.'!D80)</f>
        <v>0</v>
      </c>
    </row>
    <row r="81" spans="1:4" ht="14.25">
      <c r="A81" s="135" t="s">
        <v>231</v>
      </c>
      <c r="B81" s="132" t="s">
        <v>232</v>
      </c>
      <c r="C81" s="20">
        <f>SUM('5.sz.önk.egysz.kiad.'!C81+'6.sz.hiv.egysz.kiad.'!C81+'7.sz.ovi egysz.kiad.'!C81)</f>
        <v>0</v>
      </c>
      <c r="D81" s="20">
        <f>SUM('5.sz.önk.egysz.kiad.'!D81+'6.sz.hiv.egysz.kiad.'!D81+'7.sz.ovi egysz.kiad.'!D81)</f>
        <v>0</v>
      </c>
    </row>
    <row r="82" spans="1:4" ht="14.25">
      <c r="A82" s="135" t="s">
        <v>233</v>
      </c>
      <c r="B82" s="132" t="s">
        <v>234</v>
      </c>
      <c r="C82" s="20">
        <f>SUM('5.sz.önk.egysz.kiad.'!C82+'6.sz.hiv.egysz.kiad.'!C82+'7.sz.ovi egysz.kiad.'!C82)</f>
        <v>77467276</v>
      </c>
      <c r="D82" s="20">
        <f>SUM('5.sz.önk.egysz.kiad.'!D82+'6.sz.hiv.egysz.kiad.'!D82+'7.sz.ovi egysz.kiad.'!D82)</f>
        <v>77197276</v>
      </c>
    </row>
    <row r="83" spans="1:4" s="197" customFormat="1" ht="14.25">
      <c r="A83" s="33" t="s">
        <v>419</v>
      </c>
      <c r="B83" s="24" t="s">
        <v>235</v>
      </c>
      <c r="C83" s="27">
        <f>SUM('5.sz.önk.egysz.kiad.'!C83+'6.sz.hiv.egysz.kiad.'!C83+'7.sz.ovi egysz.kiad.'!C83)</f>
        <v>364890154</v>
      </c>
      <c r="D83" s="27">
        <f>SUM('5.sz.önk.egysz.kiad.'!D83+'6.sz.hiv.egysz.kiad.'!D83+'7.sz.ovi egysz.kiad.'!D83)</f>
        <v>357687519</v>
      </c>
    </row>
    <row r="84" spans="1:4" ht="14.25">
      <c r="A84" s="137" t="s">
        <v>236</v>
      </c>
      <c r="B84" s="132" t="s">
        <v>237</v>
      </c>
      <c r="C84" s="20">
        <f>SUM('5.sz.önk.egysz.kiad.'!C84+'6.sz.hiv.egysz.kiad.'!C84+'7.sz.ovi egysz.kiad.'!C84)</f>
        <v>143177130</v>
      </c>
      <c r="D84" s="20">
        <f>SUM('5.sz.önk.egysz.kiad.'!D84+'6.sz.hiv.egysz.kiad.'!D84+'7.sz.ovi egysz.kiad.'!D84)</f>
        <v>139259765</v>
      </c>
    </row>
    <row r="85" spans="1:4" ht="14.25">
      <c r="A85" s="137" t="s">
        <v>238</v>
      </c>
      <c r="B85" s="132" t="s">
        <v>239</v>
      </c>
      <c r="C85" s="20">
        <f>SUM('5.sz.önk.egysz.kiad.'!C85+'6.sz.hiv.egysz.kiad.'!C85+'7.sz.ovi egysz.kiad.'!C85)</f>
        <v>0</v>
      </c>
      <c r="D85" s="20">
        <f>SUM('5.sz.önk.egysz.kiad.'!D85+'6.sz.hiv.egysz.kiad.'!D85+'7.sz.ovi egysz.kiad.'!D85)</f>
        <v>0</v>
      </c>
    </row>
    <row r="86" spans="1:4" ht="14.25">
      <c r="A86" s="137" t="s">
        <v>240</v>
      </c>
      <c r="B86" s="132" t="s">
        <v>241</v>
      </c>
      <c r="C86" s="20">
        <f>SUM('5.sz.önk.egysz.kiad.'!C86+'6.sz.hiv.egysz.kiad.'!C86+'7.sz.ovi egysz.kiad.'!C86)</f>
        <v>0</v>
      </c>
      <c r="D86" s="20">
        <f>SUM('5.sz.önk.egysz.kiad.'!D86+'6.sz.hiv.egysz.kiad.'!D86+'7.sz.ovi egysz.kiad.'!D86)</f>
        <v>0</v>
      </c>
    </row>
    <row r="87" spans="1:4" ht="14.25">
      <c r="A87" s="137" t="s">
        <v>242</v>
      </c>
      <c r="B87" s="132" t="s">
        <v>243</v>
      </c>
      <c r="C87" s="20">
        <f>SUM('5.sz.önk.egysz.kiad.'!C87+'6.sz.hiv.egysz.kiad.'!C87+'7.sz.ovi egysz.kiad.'!C87)</f>
        <v>36911558</v>
      </c>
      <c r="D87" s="20">
        <f>SUM('5.sz.önk.egysz.kiad.'!D87+'6.sz.hiv.egysz.kiad.'!D87+'7.sz.ovi egysz.kiad.'!D87)</f>
        <v>36411558</v>
      </c>
    </row>
    <row r="88" spans="1:6" s="197" customFormat="1" ht="14.25">
      <c r="A88" s="28" t="s">
        <v>420</v>
      </c>
      <c r="B88" s="24" t="s">
        <v>244</v>
      </c>
      <c r="C88" s="27">
        <f>SUM('5.sz.önk.egysz.kiad.'!C88+'6.sz.hiv.egysz.kiad.'!C88+'7.sz.ovi egysz.kiad.'!C88)</f>
        <v>180088688</v>
      </c>
      <c r="D88" s="27">
        <f>SUM('5.sz.önk.egysz.kiad.'!D88+'6.sz.hiv.egysz.kiad.'!D88+'7.sz.ovi egysz.kiad.'!D88)</f>
        <v>175671323</v>
      </c>
      <c r="F88" s="196">
        <f>SUM(C83+C88)</f>
        <v>544978842</v>
      </c>
    </row>
    <row r="89" spans="1:4" ht="14.25">
      <c r="A89" s="137" t="s">
        <v>245</v>
      </c>
      <c r="B89" s="132" t="s">
        <v>246</v>
      </c>
      <c r="C89" s="20">
        <f>SUM('5.sz.önk.egysz.kiad.'!C89+'6.sz.hiv.egysz.kiad.'!C89+'7.sz.ovi egysz.kiad.'!C89)</f>
        <v>0</v>
      </c>
      <c r="D89" s="20">
        <f>SUM('5.sz.önk.egysz.kiad.'!D89+'6.sz.hiv.egysz.kiad.'!D89+'7.sz.ovi egysz.kiad.'!D89)</f>
        <v>0</v>
      </c>
    </row>
    <row r="90" spans="1:4" ht="14.25">
      <c r="A90" s="137" t="s">
        <v>447</v>
      </c>
      <c r="B90" s="132" t="s">
        <v>247</v>
      </c>
      <c r="C90" s="20">
        <f>SUM('5.sz.önk.egysz.kiad.'!C90+'6.sz.hiv.egysz.kiad.'!C90+'7.sz.ovi egysz.kiad.'!C90)</f>
        <v>0</v>
      </c>
      <c r="D90" s="20">
        <f>SUM('5.sz.önk.egysz.kiad.'!D90+'6.sz.hiv.egysz.kiad.'!D90+'7.sz.ovi egysz.kiad.'!D90)</f>
        <v>0</v>
      </c>
    </row>
    <row r="91" spans="1:4" ht="14.25">
      <c r="A91" s="137" t="s">
        <v>448</v>
      </c>
      <c r="B91" s="132" t="s">
        <v>248</v>
      </c>
      <c r="C91" s="20">
        <f>SUM('5.sz.önk.egysz.kiad.'!C91+'6.sz.hiv.egysz.kiad.'!C91+'7.sz.ovi egysz.kiad.'!C91)</f>
        <v>0</v>
      </c>
      <c r="D91" s="20">
        <f>SUM('5.sz.önk.egysz.kiad.'!D91+'6.sz.hiv.egysz.kiad.'!D91+'7.sz.ovi egysz.kiad.'!D91)</f>
        <v>0</v>
      </c>
    </row>
    <row r="92" spans="1:4" ht="14.25">
      <c r="A92" s="137" t="s">
        <v>449</v>
      </c>
      <c r="B92" s="132" t="s">
        <v>249</v>
      </c>
      <c r="C92" s="20">
        <f>SUM('5.sz.önk.egysz.kiad.'!C92+'6.sz.hiv.egysz.kiad.'!C92+'7.sz.ovi egysz.kiad.'!C92)</f>
        <v>0</v>
      </c>
      <c r="D92" s="20">
        <f>SUM('5.sz.önk.egysz.kiad.'!D92+'6.sz.hiv.egysz.kiad.'!D92+'7.sz.ovi egysz.kiad.'!D92)</f>
        <v>0</v>
      </c>
    </row>
    <row r="93" spans="1:4" ht="14.25">
      <c r="A93" s="137" t="s">
        <v>450</v>
      </c>
      <c r="B93" s="132" t="s">
        <v>250</v>
      </c>
      <c r="C93" s="20">
        <f>SUM('5.sz.önk.egysz.kiad.'!C93+'6.sz.hiv.egysz.kiad.'!C93+'7.sz.ovi egysz.kiad.'!C93)</f>
        <v>0</v>
      </c>
      <c r="D93" s="20">
        <f>SUM('5.sz.önk.egysz.kiad.'!D93+'6.sz.hiv.egysz.kiad.'!D93+'7.sz.ovi egysz.kiad.'!D93)</f>
        <v>0</v>
      </c>
    </row>
    <row r="94" spans="1:4" ht="14.25">
      <c r="A94" s="137" t="s">
        <v>451</v>
      </c>
      <c r="B94" s="132" t="s">
        <v>251</v>
      </c>
      <c r="C94" s="20">
        <f>SUM('5.sz.önk.egysz.kiad.'!C94+'6.sz.hiv.egysz.kiad.'!C94+'7.sz.ovi egysz.kiad.'!C94)</f>
        <v>0</v>
      </c>
      <c r="D94" s="20">
        <f>SUM('5.sz.önk.egysz.kiad.'!D94+'6.sz.hiv.egysz.kiad.'!D94+'7.sz.ovi egysz.kiad.'!D94)</f>
        <v>0</v>
      </c>
    </row>
    <row r="95" spans="1:4" ht="14.25">
      <c r="A95" s="137" t="s">
        <v>252</v>
      </c>
      <c r="B95" s="132" t="s">
        <v>253</v>
      </c>
      <c r="C95" s="20">
        <f>SUM('5.sz.önk.egysz.kiad.'!C95+'6.sz.hiv.egysz.kiad.'!C95+'7.sz.ovi egysz.kiad.'!C95)</f>
        <v>0</v>
      </c>
      <c r="D95" s="20">
        <f>SUM('5.sz.önk.egysz.kiad.'!D95+'6.sz.hiv.egysz.kiad.'!D95+'7.sz.ovi egysz.kiad.'!D95)</f>
        <v>0</v>
      </c>
    </row>
    <row r="96" spans="1:4" ht="14.25">
      <c r="A96" s="137" t="s">
        <v>452</v>
      </c>
      <c r="B96" s="132" t="s">
        <v>457</v>
      </c>
      <c r="C96" s="20">
        <f>SUM('5.sz.önk.egysz.kiad.'!C96+'6.sz.hiv.egysz.kiad.'!C96+'7.sz.ovi egysz.kiad.'!C96)</f>
        <v>0</v>
      </c>
      <c r="D96" s="20">
        <f>SUM('5.sz.önk.egysz.kiad.'!D96+'6.sz.hiv.egysz.kiad.'!D96+'7.sz.ovi egysz.kiad.'!D96)</f>
        <v>0</v>
      </c>
    </row>
    <row r="97" spans="1:4" s="197" customFormat="1" ht="14.25">
      <c r="A97" s="28" t="s">
        <v>421</v>
      </c>
      <c r="B97" s="24" t="s">
        <v>255</v>
      </c>
      <c r="C97" s="27">
        <f>SUM('5.sz.önk.egysz.kiad.'!C97+'6.sz.hiv.egysz.kiad.'!C97+'7.sz.ovi egysz.kiad.'!C97)</f>
        <v>0</v>
      </c>
      <c r="D97" s="27">
        <f>SUM('5.sz.önk.egysz.kiad.'!D97+'6.sz.hiv.egysz.kiad.'!D97+'7.sz.ovi egysz.kiad.'!D97)</f>
        <v>0</v>
      </c>
    </row>
    <row r="98" spans="1:4" ht="14.25">
      <c r="A98" s="141" t="s">
        <v>61</v>
      </c>
      <c r="B98" s="31"/>
      <c r="C98" s="20">
        <f>SUM('5.sz.önk.egysz.kiad.'!C98+'6.sz.hiv.egysz.kiad.'!C98+'7.sz.ovi egysz.kiad.'!C98)</f>
        <v>0</v>
      </c>
      <c r="D98" s="20">
        <f>SUM('5.sz.önk.egysz.kiad.'!D98+'6.sz.hiv.egysz.kiad.'!D98+'7.sz.ovi egysz.kiad.'!D98)</f>
        <v>0</v>
      </c>
    </row>
    <row r="99" spans="1:4" s="197" customFormat="1" ht="14.25">
      <c r="A99" s="143" t="s">
        <v>4</v>
      </c>
      <c r="B99" s="144" t="s">
        <v>256</v>
      </c>
      <c r="C99" s="27">
        <f>SUM('5.sz.önk.egysz.kiad.'!C99+'6.sz.hiv.egysz.kiad.'!C99+'7.sz.ovi egysz.kiad.'!C99)</f>
        <v>1197318629</v>
      </c>
      <c r="D99" s="27">
        <f>SUM('5.sz.önk.egysz.kiad.'!D99+'6.sz.hiv.egysz.kiad.'!D99+'7.sz.ovi egysz.kiad.'!D99)</f>
        <v>1259406159</v>
      </c>
    </row>
    <row r="100" spans="1:23" ht="14.25">
      <c r="A100" s="137" t="s">
        <v>453</v>
      </c>
      <c r="B100" s="134" t="s">
        <v>257</v>
      </c>
      <c r="C100" s="20">
        <f>SUM('5.sz.önk.egysz.kiad.'!C100+'6.sz.hiv.egysz.kiad.'!C100+'7.sz.ovi egysz.kiad.'!C100)</f>
        <v>9542860</v>
      </c>
      <c r="D100" s="20">
        <f>SUM('5.sz.önk.egysz.kiad.'!D100+'6.sz.hiv.egysz.kiad.'!D100+'7.sz.ovi egysz.kiad.'!D100)</f>
        <v>19542860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36"/>
      <c r="W100" s="36"/>
    </row>
    <row r="101" spans="1:23" ht="14.25">
      <c r="A101" s="137" t="s">
        <v>258</v>
      </c>
      <c r="B101" s="134" t="s">
        <v>259</v>
      </c>
      <c r="C101" s="20">
        <f>SUM('5.sz.önk.egysz.kiad.'!C101+'6.sz.hiv.egysz.kiad.'!C101+'7.sz.ovi egysz.kiad.'!C101)</f>
        <v>0</v>
      </c>
      <c r="D101" s="20">
        <f>SUM('5.sz.önk.egysz.kiad.'!D101+'6.sz.hiv.egysz.kiad.'!D101+'7.sz.ovi egysz.kiad.'!D101)</f>
        <v>0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36"/>
      <c r="W101" s="36"/>
    </row>
    <row r="102" spans="1:23" ht="14.25">
      <c r="A102" s="137" t="s">
        <v>454</v>
      </c>
      <c r="B102" s="134" t="s">
        <v>260</v>
      </c>
      <c r="C102" s="20">
        <f>SUM('5.sz.önk.egysz.kiad.'!C102+'6.sz.hiv.egysz.kiad.'!C102+'7.sz.ovi egysz.kiad.'!C102)</f>
        <v>0</v>
      </c>
      <c r="D102" s="20">
        <f>SUM('5.sz.önk.egysz.kiad.'!D102+'6.sz.hiv.egysz.kiad.'!D102+'7.sz.ovi egysz.kiad.'!D102)</f>
        <v>0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36"/>
      <c r="W102" s="36"/>
    </row>
    <row r="103" spans="1:23" ht="14.25">
      <c r="A103" s="28" t="s">
        <v>422</v>
      </c>
      <c r="B103" s="26" t="s">
        <v>261</v>
      </c>
      <c r="C103" s="20">
        <f>SUM('5.sz.önk.egysz.kiad.'!C103+'6.sz.hiv.egysz.kiad.'!C103+'7.sz.ovi egysz.kiad.'!C103)</f>
        <v>9542860</v>
      </c>
      <c r="D103" s="20">
        <f>SUM('5.sz.önk.egysz.kiad.'!D103+'6.sz.hiv.egysz.kiad.'!D103+'7.sz.ovi egysz.kiad.'!D103)</f>
        <v>19542860</v>
      </c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36"/>
      <c r="W103" s="36"/>
    </row>
    <row r="104" spans="1:23" ht="14.25">
      <c r="A104" s="147" t="s">
        <v>455</v>
      </c>
      <c r="B104" s="134" t="s">
        <v>262</v>
      </c>
      <c r="C104" s="20">
        <f>SUM('5.sz.önk.egysz.kiad.'!C104+'6.sz.hiv.egysz.kiad.'!C104+'7.sz.ovi egysz.kiad.'!C104)</f>
        <v>0</v>
      </c>
      <c r="D104" s="20">
        <f>SUM('5.sz.önk.egysz.kiad.'!D104+'6.sz.hiv.egysz.kiad.'!D104+'7.sz.ovi egysz.kiad.'!D104)</f>
        <v>0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36"/>
      <c r="W104" s="36"/>
    </row>
    <row r="105" spans="1:23" ht="14.25">
      <c r="A105" s="147" t="s">
        <v>425</v>
      </c>
      <c r="B105" s="134" t="s">
        <v>263</v>
      </c>
      <c r="C105" s="20">
        <f>SUM('5.sz.önk.egysz.kiad.'!C105+'6.sz.hiv.egysz.kiad.'!C105+'7.sz.ovi egysz.kiad.'!C105)</f>
        <v>0</v>
      </c>
      <c r="D105" s="20">
        <f>SUM('5.sz.önk.egysz.kiad.'!D105+'6.sz.hiv.egysz.kiad.'!D105+'7.sz.ovi egysz.kiad.'!D105)</f>
        <v>0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36"/>
      <c r="W105" s="36"/>
    </row>
    <row r="106" spans="1:23" ht="14.25">
      <c r="A106" s="137" t="s">
        <v>264</v>
      </c>
      <c r="B106" s="134" t="s">
        <v>265</v>
      </c>
      <c r="C106" s="20">
        <f>SUM('5.sz.önk.egysz.kiad.'!C106+'6.sz.hiv.egysz.kiad.'!C106+'7.sz.ovi egysz.kiad.'!C106)</f>
        <v>0</v>
      </c>
      <c r="D106" s="20">
        <f>SUM('5.sz.önk.egysz.kiad.'!D106+'6.sz.hiv.egysz.kiad.'!D106+'7.sz.ovi egysz.kiad.'!D106)</f>
        <v>0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36"/>
      <c r="W106" s="36"/>
    </row>
    <row r="107" spans="1:23" ht="14.25">
      <c r="A107" s="137" t="s">
        <v>0</v>
      </c>
      <c r="B107" s="134" t="s">
        <v>266</v>
      </c>
      <c r="C107" s="20">
        <f>SUM('5.sz.önk.egysz.kiad.'!C107+'6.sz.hiv.egysz.kiad.'!C107+'7.sz.ovi egysz.kiad.'!C107)</f>
        <v>0</v>
      </c>
      <c r="D107" s="20">
        <f>SUM('5.sz.önk.egysz.kiad.'!D107+'6.sz.hiv.egysz.kiad.'!D107+'7.sz.ovi egysz.kiad.'!D107)</f>
        <v>0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36"/>
      <c r="W107" s="36"/>
    </row>
    <row r="108" spans="1:23" ht="14.25">
      <c r="A108" s="39" t="s">
        <v>423</v>
      </c>
      <c r="B108" s="26" t="s">
        <v>267</v>
      </c>
      <c r="C108" s="20">
        <f>SUM('5.sz.önk.egysz.kiad.'!C108+'6.sz.hiv.egysz.kiad.'!C108+'7.sz.ovi egysz.kiad.'!C108)</f>
        <v>0</v>
      </c>
      <c r="D108" s="20">
        <f>SUM('5.sz.önk.egysz.kiad.'!D108+'6.sz.hiv.egysz.kiad.'!D108+'7.sz.ovi egysz.kiad.'!D108)</f>
        <v>0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36"/>
      <c r="W108" s="36"/>
    </row>
    <row r="109" spans="1:23" ht="14.25">
      <c r="A109" s="147" t="s">
        <v>268</v>
      </c>
      <c r="B109" s="134" t="s">
        <v>269</v>
      </c>
      <c r="C109" s="20">
        <f>SUM('5.sz.önk.egysz.kiad.'!C109+'6.sz.hiv.egysz.kiad.'!C109+'7.sz.ovi egysz.kiad.'!C109)</f>
        <v>0</v>
      </c>
      <c r="D109" s="20">
        <f>SUM('5.sz.önk.egysz.kiad.'!D109+'6.sz.hiv.egysz.kiad.'!D109+'7.sz.ovi egysz.kiad.'!D109)</f>
        <v>0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36"/>
      <c r="W109" s="36"/>
    </row>
    <row r="110" spans="1:23" ht="14.25">
      <c r="A110" s="147" t="s">
        <v>270</v>
      </c>
      <c r="B110" s="134" t="s">
        <v>271</v>
      </c>
      <c r="C110" s="20">
        <f>SUM('5.sz.önk.egysz.kiad.'!C110+'6.sz.hiv.egysz.kiad.'!C110+'7.sz.ovi egysz.kiad.'!C110)</f>
        <v>11479602</v>
      </c>
      <c r="D110" s="20">
        <f>SUM('5.sz.önk.egysz.kiad.'!D110+'6.sz.hiv.egysz.kiad.'!D110+'7.sz.ovi egysz.kiad.'!D110)</f>
        <v>11479602</v>
      </c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36"/>
      <c r="W110" s="36"/>
    </row>
    <row r="111" spans="1:23" s="197" customFormat="1" ht="14.25">
      <c r="A111" s="39" t="s">
        <v>272</v>
      </c>
      <c r="B111" s="26" t="s">
        <v>273</v>
      </c>
      <c r="C111" s="27">
        <f>SUM('5.sz.önk.egysz.kiad.'!C111+'6.sz.hiv.egysz.kiad.'!C111+'7.sz.ovi egysz.kiad.'!C111)</f>
        <v>285448678</v>
      </c>
      <c r="D111" s="27">
        <f>SUM('5.sz.önk.egysz.kiad.'!D111+'6.sz.hiv.egysz.kiad.'!D111+'7.sz.ovi egysz.kiad.'!D111)</f>
        <v>291566414</v>
      </c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234"/>
      <c r="W111" s="234"/>
    </row>
    <row r="112" spans="1:23" ht="14.25">
      <c r="A112" s="147" t="s">
        <v>274</v>
      </c>
      <c r="B112" s="134" t="s">
        <v>275</v>
      </c>
      <c r="C112" s="20">
        <f>SUM('5.sz.önk.egysz.kiad.'!C112+'6.sz.hiv.egysz.kiad.'!C112+'7.sz.ovi egysz.kiad.'!C112)</f>
        <v>0</v>
      </c>
      <c r="D112" s="20">
        <f>SUM('5.sz.önk.egysz.kiad.'!D112+'6.sz.hiv.egysz.kiad.'!D112+'7.sz.ovi egysz.kiad.'!D112)</f>
        <v>0</v>
      </c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36"/>
      <c r="W112" s="36"/>
    </row>
    <row r="113" spans="1:23" ht="14.25">
      <c r="A113" s="147" t="s">
        <v>276</v>
      </c>
      <c r="B113" s="134" t="s">
        <v>277</v>
      </c>
      <c r="C113" s="20">
        <f>SUM('5.sz.önk.egysz.kiad.'!C113+'6.sz.hiv.egysz.kiad.'!C113+'7.sz.ovi egysz.kiad.'!C113)</f>
        <v>0</v>
      </c>
      <c r="D113" s="20">
        <f>SUM('5.sz.önk.egysz.kiad.'!D113+'6.sz.hiv.egysz.kiad.'!D113+'7.sz.ovi egysz.kiad.'!D113)</f>
        <v>0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36"/>
      <c r="W113" s="36"/>
    </row>
    <row r="114" spans="1:23" ht="14.25">
      <c r="A114" s="147" t="s">
        <v>278</v>
      </c>
      <c r="B114" s="134" t="s">
        <v>279</v>
      </c>
      <c r="C114" s="20">
        <f>SUM('5.sz.önk.egysz.kiad.'!C114+'6.sz.hiv.egysz.kiad.'!C114+'7.sz.ovi egysz.kiad.'!C114)</f>
        <v>0</v>
      </c>
      <c r="D114" s="20">
        <f>SUM('5.sz.önk.egysz.kiad.'!D114+'6.sz.hiv.egysz.kiad.'!D114+'7.sz.ovi egysz.kiad.'!D114)</f>
        <v>0</v>
      </c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36"/>
      <c r="W114" s="36"/>
    </row>
    <row r="115" spans="1:23" s="197" customFormat="1" ht="14.25">
      <c r="A115" s="39" t="s">
        <v>424</v>
      </c>
      <c r="B115" s="26" t="s">
        <v>280</v>
      </c>
      <c r="C115" s="27">
        <f>SUM('5.sz.önk.egysz.kiad.'!C115+'6.sz.hiv.egysz.kiad.'!C115+'7.sz.ovi egysz.kiad.'!C115)</f>
        <v>306471140</v>
      </c>
      <c r="D115" s="27">
        <f>SUM('5.sz.önk.egysz.kiad.'!D115+'6.sz.hiv.egysz.kiad.'!D115+'7.sz.ovi egysz.kiad.'!D115)</f>
        <v>303046016</v>
      </c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234"/>
      <c r="W115" s="234"/>
    </row>
    <row r="116" spans="1:23" ht="14.25">
      <c r="A116" s="147" t="s">
        <v>281</v>
      </c>
      <c r="B116" s="134" t="s">
        <v>282</v>
      </c>
      <c r="C116" s="20">
        <f>SUM('5.sz.önk.egysz.kiad.'!C116+'6.sz.hiv.egysz.kiad.'!C116+'7.sz.ovi egysz.kiad.'!C116)</f>
        <v>0</v>
      </c>
      <c r="D116" s="20">
        <f>SUM('5.sz.önk.egysz.kiad.'!D116+'6.sz.hiv.egysz.kiad.'!D116+'7.sz.ovi egysz.kiad.'!D116)</f>
        <v>0</v>
      </c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36"/>
      <c r="W116" s="36"/>
    </row>
    <row r="117" spans="1:23" ht="14.25">
      <c r="A117" s="137" t="s">
        <v>283</v>
      </c>
      <c r="B117" s="134" t="s">
        <v>284</v>
      </c>
      <c r="C117" s="20">
        <f>SUM('5.sz.önk.egysz.kiad.'!C117+'6.sz.hiv.egysz.kiad.'!C117+'7.sz.ovi egysz.kiad.'!C117)</f>
        <v>0</v>
      </c>
      <c r="D117" s="20">
        <f>SUM('5.sz.önk.egysz.kiad.'!D117+'6.sz.hiv.egysz.kiad.'!D117+'7.sz.ovi egysz.kiad.'!D117)</f>
        <v>0</v>
      </c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36"/>
      <c r="W117" s="36"/>
    </row>
    <row r="118" spans="1:23" ht="14.25">
      <c r="A118" s="147" t="s">
        <v>1</v>
      </c>
      <c r="B118" s="134" t="s">
        <v>285</v>
      </c>
      <c r="C118" s="20">
        <f>SUM('5.sz.önk.egysz.kiad.'!C118+'6.sz.hiv.egysz.kiad.'!C118+'7.sz.ovi egysz.kiad.'!C118)</f>
        <v>0</v>
      </c>
      <c r="D118" s="20">
        <f>SUM('5.sz.önk.egysz.kiad.'!D118+'6.sz.hiv.egysz.kiad.'!D118+'7.sz.ovi egysz.kiad.'!D118)</f>
        <v>0</v>
      </c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36"/>
      <c r="W118" s="36"/>
    </row>
    <row r="119" spans="1:23" ht="14.25">
      <c r="A119" s="147" t="s">
        <v>426</v>
      </c>
      <c r="B119" s="134" t="s">
        <v>286</v>
      </c>
      <c r="C119" s="20">
        <f>SUM('5.sz.önk.egysz.kiad.'!C119+'6.sz.hiv.egysz.kiad.'!C119+'7.sz.ovi egysz.kiad.'!C119)</f>
        <v>0</v>
      </c>
      <c r="D119" s="20">
        <f>SUM('5.sz.önk.egysz.kiad.'!D119+'6.sz.hiv.egysz.kiad.'!D119+'7.sz.ovi egysz.kiad.'!D119)</f>
        <v>0</v>
      </c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36"/>
      <c r="W119" s="36"/>
    </row>
    <row r="120" spans="1:23" ht="14.25">
      <c r="A120" s="39" t="s">
        <v>427</v>
      </c>
      <c r="B120" s="26" t="s">
        <v>287</v>
      </c>
      <c r="C120" s="20">
        <f>SUM('5.sz.önk.egysz.kiad.'!C120+'6.sz.hiv.egysz.kiad.'!C120+'7.sz.ovi egysz.kiad.'!C120)</f>
        <v>0</v>
      </c>
      <c r="D120" s="20">
        <f>SUM('5.sz.önk.egysz.kiad.'!D120+'6.sz.hiv.egysz.kiad.'!D120+'7.sz.ovi egysz.kiad.'!D120)</f>
        <v>0</v>
      </c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36"/>
      <c r="W120" s="36"/>
    </row>
    <row r="121" spans="1:23" ht="14.25">
      <c r="A121" s="137" t="s">
        <v>288</v>
      </c>
      <c r="B121" s="134" t="s">
        <v>289</v>
      </c>
      <c r="C121" s="20">
        <f>SUM('5.sz.önk.egysz.kiad.'!C121+'6.sz.hiv.egysz.kiad.'!C121+'7.sz.ovi egysz.kiad.'!C121)</f>
        <v>0</v>
      </c>
      <c r="D121" s="20">
        <f>SUM('5.sz.önk.egysz.kiad.'!D121+'6.sz.hiv.egysz.kiad.'!D121+'7.sz.ovi egysz.kiad.'!D121)</f>
        <v>0</v>
      </c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36"/>
      <c r="W121" s="36"/>
    </row>
    <row r="122" spans="1:23" s="197" customFormat="1" ht="14.25">
      <c r="A122" s="150" t="s">
        <v>5</v>
      </c>
      <c r="B122" s="151" t="s">
        <v>290</v>
      </c>
      <c r="C122" s="27">
        <f>SUM('5.sz.önk.egysz.kiad.'!C122+'6.sz.hiv.egysz.kiad.'!C122+'7.sz.ovi egysz.kiad.'!C122)</f>
        <v>306471140</v>
      </c>
      <c r="D122" s="27">
        <f>SUM('5.sz.önk.egysz.kiad.'!D122+'6.sz.hiv.egysz.kiad.'!D122+'7.sz.ovi egysz.kiad.'!D122)</f>
        <v>322588876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234"/>
      <c r="W122" s="234"/>
    </row>
    <row r="123" spans="1:23" s="197" customFormat="1" ht="14.25">
      <c r="A123" s="160" t="s">
        <v>41</v>
      </c>
      <c r="B123" s="160"/>
      <c r="C123" s="27">
        <f>SUM('5.sz.önk.egysz.kiad.'!C123+'6.sz.hiv.egysz.kiad.'!C123+'7.sz.ovi egysz.kiad.'!C123)</f>
        <v>1503789769</v>
      </c>
      <c r="D123" s="27">
        <f>SUM('5.sz.önk.egysz.kiad.'!D123+'6.sz.hiv.egysz.kiad.'!D123+'7.sz.ovi egysz.kiad.'!D123)</f>
        <v>1581995035</v>
      </c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</row>
    <row r="124" spans="2:23" ht="14.25">
      <c r="B124" s="36"/>
      <c r="C124" s="216">
        <f>SUM('5.sz.önk.egysz.kiad.'!C124+'6.sz.hiv.egysz.kiad.'!C124+'7.sz.ovi egysz.kiad.'!C124)</f>
        <v>0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2:23" ht="14.25">
      <c r="B125" s="36"/>
      <c r="C125" s="216">
        <f>SUM('5.sz.önk.egysz.kiad.'!C125+'6.sz.hiv.egysz.kiad.'!C125+'7.sz.ovi egysz.kiad.'!C125)</f>
        <v>0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2:23" ht="14.25">
      <c r="B126" s="36"/>
      <c r="C126" s="216">
        <f>SUM('5.sz.önk.egysz.kiad.'!C126+'6.sz.hiv.egysz.kiad.'!C126+'7.sz.ovi egysz.kiad.'!C126)</f>
        <v>0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2:23" ht="14.25">
      <c r="B127" s="36"/>
      <c r="C127" s="216">
        <f>SUM('5.sz.önk.egysz.kiad.'!C127+'6.sz.hiv.egysz.kiad.'!C127+'7.sz.ovi egysz.kiad.'!C127)</f>
        <v>0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2:23" ht="14.25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2:23" ht="14.25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2:23" ht="14.25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2:23" ht="14.25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2:23" ht="14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2:23" ht="14.25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2:23" ht="14.25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2:23" ht="14.25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2:23" ht="14.25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2:23" ht="14.25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2:23" ht="14.25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2:23" ht="14.25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2:23" ht="14.25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2:23" ht="14.25"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2:23" ht="14.25"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2:23" ht="14.25"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2:23" ht="14.25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2:23" ht="14.25"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2:23" ht="14.25"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2:23" ht="14.25"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2:23" ht="14.25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2:23" ht="14.2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2:23" ht="14.25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2:23" ht="14.25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2:23" ht="14.25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2:23" ht="14.25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2:23" ht="14.25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2:23" ht="14.25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2:23" ht="14.25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2:23" ht="14.25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2:23" ht="14.25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2:23" ht="14.25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2:23" ht="14.25"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2:23" ht="14.25"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2:23" ht="14.25"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2:23" ht="14.25"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2:23" ht="14.25"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2:23" ht="14.25"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2:23" ht="14.25"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2:23" ht="14.25"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2:23" ht="14.25"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2:23" ht="14.25"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2:23" ht="14.25"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2:23" ht="14.25"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2:23" ht="14.25"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felhasználó</cp:lastModifiedBy>
  <cp:lastPrinted>2018-05-16T14:00:04Z</cp:lastPrinted>
  <dcterms:created xsi:type="dcterms:W3CDTF">2014-01-03T21:48:14Z</dcterms:created>
  <dcterms:modified xsi:type="dcterms:W3CDTF">2019-05-07T09:23:57Z</dcterms:modified>
  <cp:category/>
  <cp:version/>
  <cp:contentType/>
  <cp:contentStatus/>
</cp:coreProperties>
</file>